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2-2024\368_RVVI_2021-05-28\368 A1 Návrh výdajů na VaVaI 2022+\"/>
    </mc:Choice>
  </mc:AlternateContent>
  <bookViews>
    <workbookView xWindow="480" yWindow="170" windowWidth="20730" windowHeight="11760" activeTab="9"/>
  </bookViews>
  <sheets>
    <sheet name="III. F Souhrn" sheetId="14" r:id="rId1"/>
    <sheet name="MZV" sheetId="8" r:id="rId2"/>
    <sheet name="MO" sheetId="3" r:id="rId3"/>
    <sheet name="MPSV" sheetId="4" r:id="rId4"/>
    <sheet name="MV" sheetId="11" r:id="rId5"/>
    <sheet name="MŽP" sheetId="7" r:id="rId6"/>
    <sheet name="MPO" sheetId="13" r:id="rId7"/>
    <sheet name="MD" sheetId="12" r:id="rId8"/>
    <sheet name="MZe" sheetId="6" r:id="rId9"/>
    <sheet name="MSMT" sheetId="10" r:id="rId10"/>
    <sheet name="MK" sheetId="2" r:id="rId11"/>
    <sheet name="MZd" sheetId="5" r:id="rId12"/>
    <sheet name="AV" sheetId="1" r:id="rId13"/>
  </sheets>
  <definedNames>
    <definedName name="_xlnm._FilterDatabase" localSheetId="0" hidden="1">'III. F Souhrn'!$A$1:$I$16</definedName>
    <definedName name="_xlnm._FilterDatabase" localSheetId="6" hidden="1">MPO!$B$4:$I$19</definedName>
    <definedName name="_xlnm._FilterDatabase" localSheetId="9" hidden="1">MSMT!$B$6:$C$34</definedName>
    <definedName name="_xlnm._FilterDatabase" localSheetId="4" hidden="1">MV!$B$4:$C$12</definedName>
    <definedName name="_xlnm.Print_Titles" localSheetId="12">AV!$4:$4</definedName>
    <definedName name="_xlnm.Print_Titles" localSheetId="9">MSMT!$3:$4</definedName>
    <definedName name="_xlnm.Print_Area" localSheetId="12">AV!$B$1:$I$61</definedName>
    <definedName name="_xlnm.Print_Area" localSheetId="0">'III. F Souhrn'!$A$1:$M$23</definedName>
    <definedName name="_xlnm.Print_Area" localSheetId="7">MD!$B$1:$I$6</definedName>
    <definedName name="_xlnm.Print_Area" localSheetId="10">MK!$B$1:$I$25</definedName>
    <definedName name="_xlnm.Print_Area" localSheetId="2">MO!$B$1:$I$11</definedName>
    <definedName name="_xlnm.Print_Area" localSheetId="6">MPO!$B$1:$I$19</definedName>
    <definedName name="_xlnm.Print_Area" localSheetId="3">MPSV!$B$1:$I$10</definedName>
    <definedName name="_xlnm.Print_Area" localSheetId="9">MSMT!$B$1:$I$46</definedName>
    <definedName name="_xlnm.Print_Area" localSheetId="4">MV!$B$1:$I$16</definedName>
    <definedName name="_xlnm.Print_Area" localSheetId="11">MZd!$B$1:$I$24</definedName>
    <definedName name="_xlnm.Print_Area" localSheetId="8">MZe!$B$1:$I$26</definedName>
    <definedName name="_xlnm.Print_Area" localSheetId="1">MZV!$B$1:$I$6</definedName>
    <definedName name="_xlnm.Print_Area" localSheetId="5">MŽP!$B$1:$I$10</definedName>
  </definedNames>
  <calcPr calcId="162913"/>
</workbook>
</file>

<file path=xl/calcChain.xml><?xml version="1.0" encoding="utf-8"?>
<calcChain xmlns="http://schemas.openxmlformats.org/spreadsheetml/2006/main">
  <c r="M16" i="14" l="1"/>
  <c r="M15" i="14"/>
  <c r="M14" i="14"/>
  <c r="M12" i="14"/>
  <c r="M11" i="14"/>
  <c r="M10" i="14"/>
  <c r="M9" i="14"/>
  <c r="M8" i="14"/>
  <c r="M7" i="14"/>
  <c r="M6" i="14"/>
  <c r="I59" i="1"/>
  <c r="H59" i="1"/>
  <c r="I24" i="5"/>
  <c r="H24" i="5"/>
  <c r="I25" i="2"/>
  <c r="H25" i="2"/>
  <c r="H42" i="10"/>
  <c r="I42" i="10"/>
  <c r="I26" i="6"/>
  <c r="H26" i="6"/>
  <c r="I6" i="12"/>
  <c r="H6" i="12"/>
  <c r="I19" i="13"/>
  <c r="H19" i="13"/>
  <c r="H10" i="7"/>
  <c r="I10" i="7"/>
  <c r="I14" i="11"/>
  <c r="H14" i="11"/>
  <c r="I7" i="4"/>
  <c r="H7" i="4"/>
  <c r="I11" i="3"/>
  <c r="H11" i="3"/>
  <c r="J5" i="14"/>
  <c r="I6" i="8"/>
  <c r="H6" i="8"/>
  <c r="L18" i="14"/>
  <c r="M13" i="14" l="1"/>
  <c r="M5" i="14"/>
  <c r="E26" i="6"/>
  <c r="D26" i="6"/>
  <c r="M18" i="14" l="1"/>
  <c r="G11" i="3"/>
  <c r="F11" i="3"/>
  <c r="E11" i="3"/>
  <c r="D11" i="3"/>
  <c r="G59" i="1"/>
  <c r="F59" i="1"/>
  <c r="G24" i="5"/>
  <c r="J15" i="14" s="1"/>
  <c r="F24" i="5"/>
  <c r="G25" i="2"/>
  <c r="J14" i="14" s="1"/>
  <c r="F25" i="2"/>
  <c r="G42" i="10"/>
  <c r="F42" i="10"/>
  <c r="G26" i="6"/>
  <c r="J12" i="14" s="1"/>
  <c r="F26" i="6"/>
  <c r="G6" i="12"/>
  <c r="J11" i="14" s="1"/>
  <c r="F6" i="12"/>
  <c r="G19" i="13"/>
  <c r="F19" i="13"/>
  <c r="G10" i="7"/>
  <c r="J9" i="14" s="1"/>
  <c r="F10" i="7"/>
  <c r="G14" i="11"/>
  <c r="J8" i="14" s="1"/>
  <c r="F14" i="11"/>
  <c r="E14" i="11"/>
  <c r="D14" i="11"/>
  <c r="G7" i="4"/>
  <c r="F7" i="4"/>
  <c r="G6" i="8"/>
  <c r="F6" i="8"/>
  <c r="H16" i="14"/>
  <c r="H18" i="14" s="1"/>
  <c r="J16" i="14" l="1"/>
  <c r="J13" i="14"/>
  <c r="J10" i="14"/>
  <c r="J7" i="14"/>
  <c r="J6" i="14"/>
  <c r="K18" i="14"/>
  <c r="C4" i="11"/>
  <c r="J18" i="14" l="1"/>
  <c r="C4" i="1"/>
  <c r="C4" i="5"/>
  <c r="C4" i="2"/>
  <c r="C4" i="10"/>
  <c r="C4" i="6"/>
  <c r="C4" i="12"/>
  <c r="C4" i="13"/>
  <c r="C4" i="7"/>
  <c r="C4" i="4"/>
  <c r="C4" i="3"/>
  <c r="C4" i="8"/>
  <c r="E16" i="14" l="1"/>
  <c r="C16" i="14"/>
  <c r="F16" i="14" l="1"/>
  <c r="G8" i="14" l="1"/>
  <c r="E18" i="14" l="1"/>
  <c r="F18" i="14"/>
  <c r="I18" i="14"/>
  <c r="D19" i="13" l="1"/>
  <c r="E19" i="13"/>
  <c r="G10" i="14" s="1"/>
  <c r="C19" i="13"/>
  <c r="D24" i="5" l="1"/>
  <c r="E24" i="5"/>
  <c r="G15" i="14" s="1"/>
  <c r="E25" i="2"/>
  <c r="G14" i="14" s="1"/>
  <c r="D25" i="2"/>
  <c r="E42" i="10"/>
  <c r="G13" i="14" s="1"/>
  <c r="D42" i="10"/>
  <c r="G12" i="14"/>
  <c r="E6" i="12"/>
  <c r="G11" i="14" s="1"/>
  <c r="D6" i="12"/>
  <c r="E10" i="7"/>
  <c r="G9" i="14" s="1"/>
  <c r="D10" i="7"/>
  <c r="E7" i="4"/>
  <c r="G7" i="14" s="1"/>
  <c r="D7" i="4"/>
  <c r="G6" i="14"/>
  <c r="E6" i="8"/>
  <c r="G5" i="14" s="1"/>
  <c r="D6" i="8"/>
  <c r="E59" i="1"/>
  <c r="G16" i="14" s="1"/>
  <c r="D59" i="1"/>
  <c r="G18" i="14" l="1"/>
  <c r="D8" i="14"/>
  <c r="D10" i="14"/>
  <c r="C24" i="5"/>
  <c r="C42" i="10" l="1"/>
  <c r="D13" i="14" s="1"/>
  <c r="D11" i="14" l="1"/>
  <c r="D16" i="14" l="1"/>
  <c r="D15" i="14"/>
  <c r="D12" i="14"/>
  <c r="D9" i="14"/>
  <c r="D7" i="14"/>
  <c r="D6" i="14"/>
  <c r="D5" i="14"/>
  <c r="C13" i="14"/>
  <c r="C12" i="14"/>
  <c r="C10" i="14"/>
  <c r="C8" i="14"/>
  <c r="C18" i="14" l="1"/>
  <c r="D14" i="14"/>
  <c r="D18" i="14" s="1"/>
</calcChain>
</file>

<file path=xl/sharedStrings.xml><?xml version="1.0" encoding="utf-8"?>
<sst xmlns="http://schemas.openxmlformats.org/spreadsheetml/2006/main" count="346" uniqueCount="255">
  <si>
    <t>Rozvoj výzkumných organizací</t>
  </si>
  <si>
    <t>Archeologický ústav AV ČR, Brno, v. v. i.</t>
  </si>
  <si>
    <t>Archeologický ústav AV ČR, Praha, v. v. i.</t>
  </si>
  <si>
    <t>Astronomický ústav AV ČR, v. v. i.</t>
  </si>
  <si>
    <t>Biofyzikální ústav AV ČR, v. v. i.</t>
  </si>
  <si>
    <t>Biologické centrum AV ČR, v. v. i.</t>
  </si>
  <si>
    <t>Biotechnologický ústav AV ČR, v. v. i.</t>
  </si>
  <si>
    <t>Botanický ústav AV ČR, v. v. i.</t>
  </si>
  <si>
    <t>Etnologický ústav AV ČR, v. v. i.</t>
  </si>
  <si>
    <t>Filosofický ústav AV ČR, v. v. i.</t>
  </si>
  <si>
    <t>Fyziologický ústav AV ČR, v. v. i.</t>
  </si>
  <si>
    <t>Geofyzikální ústav AV ČR, v. v. i.</t>
  </si>
  <si>
    <t>Geologický ústav AV ČR, v. v. i.</t>
  </si>
  <si>
    <t>Historický ústav AV ČR, v. v. i.</t>
  </si>
  <si>
    <t>Knihovna AV ČR, v. v. i.</t>
  </si>
  <si>
    <t>Masarykův ústav a Archiv AV ČR, v. v. i.</t>
  </si>
  <si>
    <t>Matematický ústav AV ČR, v. v. i.</t>
  </si>
  <si>
    <t>Mikrobiologický ústav AV ČR, v. v. i.</t>
  </si>
  <si>
    <t>Národohospodářský ústav AV ČR, v. v. i.</t>
  </si>
  <si>
    <t>Orientální ústav AV ČR, v. v. i.</t>
  </si>
  <si>
    <t>Psychologický ústav AV ČR, v. v. i.</t>
  </si>
  <si>
    <t>Slovanský ústav AV ČR, v. v. i.</t>
  </si>
  <si>
    <t>Sociologický ústav AV ČR, v. v. i.</t>
  </si>
  <si>
    <t>Středisko společných činností AV ČR, v. v. i.</t>
  </si>
  <si>
    <t>Ústav analytické chemie AV ČR, v. v. i.</t>
  </si>
  <si>
    <t>Ústav anorganické chemie AV ČR, v. v. i.</t>
  </si>
  <si>
    <t>Ústav biologie obratlovců AV ČR, v. v. i.</t>
  </si>
  <si>
    <t>Ústav dějin umění AV ČR, v. v. i.</t>
  </si>
  <si>
    <t>Ústav experimentální botaniky AV ČR, v. v. i.</t>
  </si>
  <si>
    <t>Ústav fotoniky a elektroniky AV ČR, v. v. i.</t>
  </si>
  <si>
    <t>Ústav fyzikální chemie J. Heyrovského AV ČR, v. v. i.</t>
  </si>
  <si>
    <t>Ústav fyziky atmosféry AV ČR, v. v. i.</t>
  </si>
  <si>
    <t>Ústav fyziky materiálů AV ČR, v. v. i.</t>
  </si>
  <si>
    <t>Ústav fyziky plazmatu AV ČR, v. v. i.</t>
  </si>
  <si>
    <t>Ústav geoniky AV ČR, v. v. i.</t>
  </si>
  <si>
    <t>Ústav chemických procesů AV ČR, v. v. i.</t>
  </si>
  <si>
    <t>Ústav informatiky AV ČR, v. v. i.</t>
  </si>
  <si>
    <t>Ústav jaderné fyziky AV ČR, v. v. i.</t>
  </si>
  <si>
    <t>Ústav makromolekulární chemie AV ČR, v. v. i.</t>
  </si>
  <si>
    <t>Ústav molekulární genetiky AV ČR, v. v. i.</t>
  </si>
  <si>
    <t>Ústav organické chemie a biochemie AV ČR, v. v. i.</t>
  </si>
  <si>
    <t>Ústav pro českou literaturu AV ČR, v. v. i.</t>
  </si>
  <si>
    <t>Ústav pro hydrodynamiku AV ČR, v. v. i.</t>
  </si>
  <si>
    <t>Ústav pro jazyk český AV ČR, v. v. i.</t>
  </si>
  <si>
    <t>Ústav pro soudobé dějiny AV ČR, v. v. i.</t>
  </si>
  <si>
    <t>Ústav přístrojové techniky AV ČR, v. v. i.</t>
  </si>
  <si>
    <t>Ústav státu a práva AV ČR, v. v. i.</t>
  </si>
  <si>
    <t>Ústav struktury a mechaniky hornin AV ČR, v. v. i.</t>
  </si>
  <si>
    <t>Ústav teoretické a aplikované mechaniky AV ČR, v. v. i.</t>
  </si>
  <si>
    <t>Ústav teorie informace a automatizace AV ČR, v. v. i.</t>
  </si>
  <si>
    <t>Ústav termomechaniky AV ČR, v. v. i.</t>
  </si>
  <si>
    <t>Ústav výzkumu globální změny AV ČR, v. v. i.</t>
  </si>
  <si>
    <t>Ústav živočišné fyziologie a genetiky AV ČR, v. v. i.</t>
  </si>
  <si>
    <t>Celkový součet</t>
  </si>
  <si>
    <r>
      <rPr>
        <b/>
        <sz val="11"/>
        <color indexed="10"/>
        <rFont val="Calibri"/>
        <family val="2"/>
        <charset val="238"/>
      </rPr>
      <t>INSTITUCIONÁLNÍ VÝDAJE</t>
    </r>
    <r>
      <rPr>
        <b/>
        <sz val="11"/>
        <color indexed="8"/>
        <rFont val="Calibri"/>
        <family val="2"/>
        <charset val="238"/>
      </rPr>
      <t xml:space="preserve">  //  Název aktivity</t>
    </r>
  </si>
  <si>
    <t>Husitské muzeum v Táboře</t>
  </si>
  <si>
    <t>Institut umění - Divadelní ústav</t>
  </si>
  <si>
    <t>Moravská galerie v Brně</t>
  </si>
  <si>
    <t>Moravská zemská knihovna v Brně</t>
  </si>
  <si>
    <t>Moravské zemské muzeum</t>
  </si>
  <si>
    <t>Národní filmový archiv</t>
  </si>
  <si>
    <t>Národní galerie v Praze</t>
  </si>
  <si>
    <t>Národní informační a poradenské středisko pro kulturu</t>
  </si>
  <si>
    <t>Národní knihovna České republiky</t>
  </si>
  <si>
    <t>Národní muzeum</t>
  </si>
  <si>
    <t>Národní památkový ústav</t>
  </si>
  <si>
    <t>Národní technické museum</t>
  </si>
  <si>
    <t>Národní ústav lidové kultury</t>
  </si>
  <si>
    <t>Památník národního písemnictví</t>
  </si>
  <si>
    <t>Slezské zemské muzeum</t>
  </si>
  <si>
    <t>Technické muzeum v Brně</t>
  </si>
  <si>
    <t>Uměleckoprůmyslové museum v Praze</t>
  </si>
  <si>
    <t>Valašské muzeum v přírodě v Rožnově pod Radhoštěm</t>
  </si>
  <si>
    <t>MK ČR</t>
  </si>
  <si>
    <t>CASRI - vědecké a servisní pracoviště tělesné výchovy</t>
  </si>
  <si>
    <t>Ministerstvo obrany / Vojenský veterinární ústav Hlučín</t>
  </si>
  <si>
    <t>Ministerstvo obrany / Vojenský zdravotní ústav Praha</t>
  </si>
  <si>
    <t>Ústřední vojenská nemocnice - Vojenská fakultní nemocnice Praha</t>
  </si>
  <si>
    <t>Vojenský výzkumný ústav, s.p.</t>
  </si>
  <si>
    <t>MO</t>
  </si>
  <si>
    <t>Výzkumný ústav bezpečnosti práce, v.v.i.</t>
  </si>
  <si>
    <t>Výzkumný ústav práce a sociálních věcí, v.v.i.</t>
  </si>
  <si>
    <t>Endokrinologický ústav</t>
  </si>
  <si>
    <t>Fakultní nemocnice Brno</t>
  </si>
  <si>
    <t>Fakultní nemocnice Hradec Králové</t>
  </si>
  <si>
    <t>Fakultní nemocnice Královské Vinohrady</t>
  </si>
  <si>
    <t>Fakultní nemocnice Olomouc</t>
  </si>
  <si>
    <t>Fakultní nemocnice Ostrava</t>
  </si>
  <si>
    <t>Fakultní nemocnice v Motole</t>
  </si>
  <si>
    <t>Institut klinické a experimentální medicíny</t>
  </si>
  <si>
    <t>Masarykův onkologický ústav</t>
  </si>
  <si>
    <t>Národní ústav duševního zdraví</t>
  </si>
  <si>
    <t>Nemocnice Na Bulovce</t>
  </si>
  <si>
    <t>Nemocnice Na Homolce</t>
  </si>
  <si>
    <t>Revmatologický ústav</t>
  </si>
  <si>
    <t>Thomayerova nemocnice</t>
  </si>
  <si>
    <t>Všeobecná fakultní nemocnice v Praze</t>
  </si>
  <si>
    <t>Agritec Plant Research s.r.o.</t>
  </si>
  <si>
    <t>Agrotest fyto, s.r.o.</t>
  </si>
  <si>
    <t>Agrovýzkum Rapotín s.r.o.</t>
  </si>
  <si>
    <t>Chmelařský institut s.r.o.</t>
  </si>
  <si>
    <t>Národní zemědělské muzeum Praha</t>
  </si>
  <si>
    <t>OSEVA vývoj a výzkum s.r.o.</t>
  </si>
  <si>
    <t>Ústav zemědělské ekonomiky a informací</t>
  </si>
  <si>
    <t>Výzkumné centrum SELTON, s.r.o.</t>
  </si>
  <si>
    <t>Výzkumný a šlechtitelský ústav ovocnářský Holovousy s.r.o.</t>
  </si>
  <si>
    <t>Výzkumný ústav bramborářský Havlíčkův Brod, s.r.o.</t>
  </si>
  <si>
    <t>Výzkumný ústav lesního hospodářství a myslivosti, v.v.i.</t>
  </si>
  <si>
    <t>Výzkumný ústav meliorací a ochrany půdy, v.v.i.</t>
  </si>
  <si>
    <t>Výzkumný ústav mlékárenský s.r.o.</t>
  </si>
  <si>
    <t>Výzkumný ústav pivovarský a sladařský, a.s.</t>
  </si>
  <si>
    <t>Výzkumný ústav potravinářský Praha, v.v.i.</t>
  </si>
  <si>
    <t>Výzkumný ústav rostlinné výroby, v.v.i.</t>
  </si>
  <si>
    <t>Výzkumný ústav veterinárního lékařství, v.v.i.</t>
  </si>
  <si>
    <t>Výzkumný ústav zemědělské techniky, v.v.i.</t>
  </si>
  <si>
    <t>Výzkumný ústav živočišné výroby, v.v.i.</t>
  </si>
  <si>
    <t>Zemědělský výzkum, spol. s r.o.</t>
  </si>
  <si>
    <t>CENIA, česká informační agentura životního prostředí</t>
  </si>
  <si>
    <t>Česká geologická služba</t>
  </si>
  <si>
    <t>Český hydrometeorologický ústav</t>
  </si>
  <si>
    <t>Výzkumný ústav Silva Taroucy pro krajinu a okrasné zahradnictví, v.v.i.</t>
  </si>
  <si>
    <t>Akademie múzických umění v Praze</t>
  </si>
  <si>
    <t>Akademie výtvarných umění v Praze</t>
  </si>
  <si>
    <t>Česká zemědělská univerzita v Praze</t>
  </si>
  <si>
    <t>České vysoké učení technické v Praze</t>
  </si>
  <si>
    <t>Janáčkova akademie múzických umění v Brně</t>
  </si>
  <si>
    <t>Jihočeská univerzita v Českých Budějovicích</t>
  </si>
  <si>
    <t>Masarykova univerzita</t>
  </si>
  <si>
    <t>Mendelova univerzita v Brně</t>
  </si>
  <si>
    <t>Metropolitní univerzita Praha, o.p.s.</t>
  </si>
  <si>
    <t>Ostravská univerzita v Ostravě</t>
  </si>
  <si>
    <t>Slezská univerzita v Opavě</t>
  </si>
  <si>
    <t>Technická univerzita v Liberci</t>
  </si>
  <si>
    <t>Univerzita Hradec Králové</t>
  </si>
  <si>
    <t>Univerzita Jana Amose Komenského Praha s.r.o.</t>
  </si>
  <si>
    <t>Univerzita Jana Evangelisty Purkyně v Ústí nad Labem</t>
  </si>
  <si>
    <t>Univerzita Karlova v Praze</t>
  </si>
  <si>
    <t>Univerzita Palackého v Olomouci</t>
  </si>
  <si>
    <t>Univerzita Pardubice</t>
  </si>
  <si>
    <t>Univerzita Tomáše Bati ve Zlíně</t>
  </si>
  <si>
    <t>Veterinární a farmaceutická univerzita Brno</t>
  </si>
  <si>
    <t>Vysoká škola báňská - Technická univerzita Ostrava</t>
  </si>
  <si>
    <t>Vysoká škola ekonomická v Praze</t>
  </si>
  <si>
    <t>Vysoká škola finanční a správní</t>
  </si>
  <si>
    <t>Vysoká škola chemicko-technologická v Praze</t>
  </si>
  <si>
    <t>Vysoká škola polytechnická Jihlava</t>
  </si>
  <si>
    <t>Vysoká škola technická a ekonomická v Českých Budějovicích</t>
  </si>
  <si>
    <t>Vysoká škola umělecko-průmyslová v Praze</t>
  </si>
  <si>
    <t>Vysoké učení technické v Brně</t>
  </si>
  <si>
    <t>Západočeská univerzita v Plzni</t>
  </si>
  <si>
    <t>Ostatní</t>
  </si>
  <si>
    <t>Technologické centrum Akademie věd České republiky</t>
  </si>
  <si>
    <t>Centrum pro studium vysokého školství, v.v.i.</t>
  </si>
  <si>
    <t>CESNET - zájmové sdružení právnických osob</t>
  </si>
  <si>
    <t>ENKI, o.p.s.</t>
  </si>
  <si>
    <t>Výzkumný ústav geodetický, topografický a kartografický, v. v. i.</t>
  </si>
  <si>
    <t>Národní archiv</t>
  </si>
  <si>
    <t>Centrum dopravního výzkumu, v.v.i.</t>
  </si>
  <si>
    <t>Výzkumný a zkušební letecký ústav, a.s.</t>
  </si>
  <si>
    <t>VÚTS, a.s.</t>
  </si>
  <si>
    <t>Centrum výzkumu Řež s.r.o.</t>
  </si>
  <si>
    <t>Unipetrol výzkumně vzdělávací centrum, a.s.</t>
  </si>
  <si>
    <t>Český metrologický institut</t>
  </si>
  <si>
    <t>COMTES FHT a.s.</t>
  </si>
  <si>
    <t>Výzkumný a zkušební ústav Plzeň s.r.o.</t>
  </si>
  <si>
    <t>SVÚM a.s.</t>
  </si>
  <si>
    <t>MemBrain s.r.o.</t>
  </si>
  <si>
    <t>SVÚOM s.r.o.</t>
  </si>
  <si>
    <t>Centrum organické chemie s.r.o.</t>
  </si>
  <si>
    <t>Rozp. kapit.</t>
  </si>
  <si>
    <t>MZV</t>
  </si>
  <si>
    <t>MŽP</t>
  </si>
  <si>
    <t>MD</t>
  </si>
  <si>
    <t>MZe</t>
  </si>
  <si>
    <t>(v tis. Kč) - bez výdajů krytých příjmy z programů EU a finančních mechanismů</t>
  </si>
  <si>
    <t>Ministerstvo zahraničních věcí</t>
  </si>
  <si>
    <t>Ministerstvo obrany</t>
  </si>
  <si>
    <t>Ministerstvo práce a sociálních věcí</t>
  </si>
  <si>
    <t>Ministerstvo vnitra</t>
  </si>
  <si>
    <t>Ministerstvo životního prostředí</t>
  </si>
  <si>
    <t>Ministerstvo průmyslu a obchodu</t>
  </si>
  <si>
    <t>Ministerstvo dopravy</t>
  </si>
  <si>
    <t>Ministerstvo zemědělství</t>
  </si>
  <si>
    <t>Ministerstvo školství, mládeže a tělovýchovy</t>
  </si>
  <si>
    <t>Ministerstvo kultury</t>
  </si>
  <si>
    <t>Ministerstvo zdravotnictví</t>
  </si>
  <si>
    <t>Akademie věd ČR</t>
  </si>
  <si>
    <t>Institut pro kriminologii a sociální prevenci (MS)</t>
  </si>
  <si>
    <t>MŠMT</t>
  </si>
  <si>
    <t>MPO</t>
  </si>
  <si>
    <t>Výzkumný ústav stavebních hmot, a.s.</t>
  </si>
  <si>
    <t>III. F</t>
  </si>
  <si>
    <r>
      <t xml:space="preserve">2019
</t>
    </r>
    <r>
      <rPr>
        <sz val="11"/>
        <color indexed="8"/>
        <rFont val="Calibri"/>
        <family val="2"/>
        <charset val="238"/>
      </rPr>
      <t>dle UV                      č. 674/2017</t>
    </r>
  </si>
  <si>
    <t>čerpaná podpora v roce 2018
dle předaných údajů z IS VaVaI</t>
  </si>
  <si>
    <t>přidělená podpora na rok 2019
dle předaných údajů z IS VaVaI</t>
  </si>
  <si>
    <t>Centrum hydraulického výzkumu spol. s r.o.</t>
  </si>
  <si>
    <t>Muzeum umění Olomouc, státní příspěvková organizace</t>
  </si>
  <si>
    <t>Muzeum skla a bižuterie v Jablonci nad Nisou</t>
  </si>
  <si>
    <t>Fakultní nemocnice u sv. Anny v Brně</t>
  </si>
  <si>
    <t>Ústav hematologie a krevní transfúze</t>
  </si>
  <si>
    <t>Fakultní nemocnice Plzeň</t>
  </si>
  <si>
    <t>MV</t>
  </si>
  <si>
    <t>MZd</t>
  </si>
  <si>
    <t>AV ČR</t>
  </si>
  <si>
    <r>
      <t>2019</t>
    </r>
    <r>
      <rPr>
        <sz val="11"/>
        <color indexed="8"/>
        <rFont val="Calibri"/>
        <family val="2"/>
        <charset val="238"/>
      </rPr>
      <t xml:space="preserve"> 
dle zákona
č. 336/2018 o SR</t>
    </r>
  </si>
  <si>
    <r>
      <t>2018</t>
    </r>
    <r>
      <rPr>
        <sz val="11"/>
        <color indexed="8"/>
        <rFont val="Calibri"/>
        <family val="2"/>
        <charset val="238"/>
      </rPr>
      <t xml:space="preserve">                        dle zákona
 č. 474/2017 o SR</t>
    </r>
  </si>
  <si>
    <t>DK RVO CELKEM</t>
  </si>
  <si>
    <t>Výzkumný ústav vodohospodářský T. G. Masaryka v.v.i.</t>
  </si>
  <si>
    <r>
      <t xml:space="preserve">přidělená podpora na rok 2019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</si>
  <si>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t>Fyzikální ústav AV ČR, v. v. i.*</t>
  </si>
  <si>
    <t>* včetně RVO na ELI</t>
  </si>
  <si>
    <t>* Částka uvedená v souhrnné zprávě z přílohy F schváleného návrhu státního rozpočtu vychází ze zálohové platby. Fixace stabilizační základny institucionální podpory, jak předepisuje Metodika 17+, byla promítnuta do návrhu výdajů státního rozpočtu na výzkum a vývoj na léta 2019-2021, a to na úroveň výzkumných organizací.</t>
  </si>
  <si>
    <r>
      <t xml:space="preserve">Fixace                        </t>
    </r>
    <r>
      <rPr>
        <sz val="11"/>
        <color theme="1"/>
        <rFont val="Calibri"/>
        <family val="2"/>
        <charset val="238"/>
        <scheme val="minor"/>
      </rPr>
      <t>dle UV 
č. 309/2018</t>
    </r>
  </si>
  <si>
    <t>Ústav experimentální medicíny AV ČR, v. v. i.</t>
  </si>
  <si>
    <t>MPSV</t>
  </si>
  <si>
    <t>Rozvoj výzkumných organizací (vč. převodu NPU I)</t>
  </si>
  <si>
    <t>Rozvoj výzkumných organizací (vč. ELI a  převodu NPU I)</t>
  </si>
  <si>
    <r>
      <t xml:space="preserve">2021
</t>
    </r>
    <r>
      <rPr>
        <sz val="11"/>
        <color indexed="8"/>
        <rFont val="Calibri"/>
        <family val="2"/>
        <charset val="238"/>
      </rPr>
      <t>dle UV                      č. 652/2019</t>
    </r>
  </si>
  <si>
    <r>
      <t xml:space="preserve">2020
</t>
    </r>
    <r>
      <rPr>
        <sz val="11"/>
        <color indexed="8"/>
        <rFont val="Calibri"/>
        <family val="2"/>
        <charset val="238"/>
      </rPr>
      <t>dle zákona                        č. 355/2019 o SR</t>
    </r>
  </si>
  <si>
    <t>čerpaná podpora na rok 2019
dle předaných údajů z IS VaVaI</t>
  </si>
  <si>
    <t>přidělená podpora na rok 2020
dle předaných údajů z IS VaVaI</t>
  </si>
  <si>
    <t>* zapojení Státního oblastního archivu v Praze schváleno v 01/2019</t>
  </si>
  <si>
    <t>Státní oblastní archiv v Praze*</t>
  </si>
  <si>
    <r>
      <t xml:space="preserve">čerpaná podpora na rok 2019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</si>
  <si>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přidělená podpora na rok 2020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</si>
  <si>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t>VŠ</t>
  </si>
  <si>
    <t>Ministerstvo obrany / Univerzita obrany</t>
  </si>
  <si>
    <t>Národní zemědělské muzeum, s.p.o.</t>
  </si>
  <si>
    <r>
      <t>2019</t>
    </r>
    <r>
      <rPr>
        <sz val="11"/>
        <color indexed="8"/>
        <rFont val="Calibri"/>
        <family val="2"/>
        <charset val="238"/>
      </rPr>
      <t xml:space="preserve"> 
dle IS VaVaI* // zaslaných dat</t>
    </r>
  </si>
  <si>
    <r>
      <t>2020</t>
    </r>
    <r>
      <rPr>
        <sz val="11"/>
        <color indexed="8"/>
        <rFont val="Calibri"/>
        <family val="2"/>
        <charset val="238"/>
      </rPr>
      <t xml:space="preserve"> 
dle IS VaVaI* // zaslaných dat</t>
    </r>
  </si>
  <si>
    <r>
      <t xml:space="preserve">2020
</t>
    </r>
    <r>
      <rPr>
        <sz val="11"/>
        <rFont val="Calibri"/>
        <family val="2"/>
        <charset val="238"/>
      </rPr>
      <t>dle UV                        č. 588/2018</t>
    </r>
  </si>
  <si>
    <t>Policejní akademie České republiky v Praze</t>
  </si>
  <si>
    <t>Státní ústav jaderné, chemické a biologické ochrany, v.v.i.</t>
  </si>
  <si>
    <t>Státní ústav radiační ochrany, v.v.i.</t>
  </si>
  <si>
    <t>Státní zdravotní ústav se sídlem v Praze</t>
  </si>
  <si>
    <t>Ústav mezinárodních vztahů, v.v.i.</t>
  </si>
  <si>
    <t>MATERIÁLOVÝ A METALURGICKÝ VÝZKUM s.r.o.</t>
  </si>
  <si>
    <t>Policie ČR - Kriminalistický ústav Praha</t>
  </si>
  <si>
    <t>GŘ HZS - Institut ochrany obyvatelstva</t>
  </si>
  <si>
    <t>GŘ HZS - Technický ústav požární ochrany</t>
  </si>
  <si>
    <r>
      <t xml:space="preserve">2021
</t>
    </r>
    <r>
      <rPr>
        <sz val="11"/>
        <color indexed="8"/>
        <rFont val="Calibri"/>
        <family val="2"/>
        <charset val="238"/>
      </rPr>
      <t>dle IS VaVaI* // zaslaných dat</t>
    </r>
  </si>
  <si>
    <t>čerpaná podpora na rok 2020
dle předaných údajů z IS VaVaI</t>
  </si>
  <si>
    <t>přidělená podpora na rok 2021
dle předaných údajů z IS VaVaI</t>
  </si>
  <si>
    <r>
      <t xml:space="preserve">čerpaná podpora na rok 2020 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</si>
  <si>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přidělená podpora na rok 2021   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</si>
  <si>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2021
</t>
    </r>
    <r>
      <rPr>
        <sz val="11"/>
        <color indexed="8"/>
        <rFont val="Calibri"/>
        <family val="2"/>
        <charset val="238"/>
      </rPr>
      <t>dle zákona          č. 92/2021</t>
    </r>
  </si>
  <si>
    <t>Pozn.: v případě několika kapitol vykazovány vysoké rozdíly mezi výdaji schválenými dle zákona o SR a výší podpory přidělené v daném roce vykázané v IS VaVaI.</t>
  </si>
  <si>
    <t>Pravděpodobně se jedná o převod NPU I, poskytovatelé by nicméně měli zkontrolovat úplnost dat zasílaných do IS VaVaI.</t>
  </si>
  <si>
    <t>ŠKODA AUTO VYSOKÁ ŠKOLA o.p.s.</t>
  </si>
  <si>
    <r>
      <t>III. F   Rozvoj výzkumných organizací na rok 2021 - přehled dle jednotlivých výzkumných organizací</t>
    </r>
    <r>
      <rPr>
        <b/>
        <sz val="12"/>
        <color indexed="8"/>
        <rFont val="Calibri"/>
        <family val="2"/>
        <charset val="238"/>
        <scheme val="minor"/>
      </rPr>
      <t xml:space="preserve"> </t>
    </r>
    <r>
      <rPr>
        <sz val="12"/>
        <color indexed="8"/>
        <rFont val="Calibri"/>
        <family val="2"/>
        <charset val="238"/>
        <scheme val="minor"/>
      </rPr>
      <t>(v tis. Kč)</t>
    </r>
  </si>
  <si>
    <t>Výdaje na DK RVO státního rozpočtu ČR na výzkum, experimentální vývoj a inovace na rok 2021 - SOUHRN</t>
  </si>
  <si>
    <t>* data z IS VaVaI ke dni 18. 3. 2021</t>
  </si>
  <si>
    <r>
      <t xml:space="preserve">přidělená podpora na rok 2021                    dle předaných údajů z IS VaVaI*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</si>
  <si>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t xml:space="preserve">* U vysokých škol se jedná o část podpory poskytnuté v roce 2021 (tzv. stabilizační část), zbývající část podpory v souhrnné výši 1 455 906 031 Kč bude poskytnuta po dokončení hodnocení výzkumných organizací </t>
  </si>
  <si>
    <t>v segmentu vysokých škol podle Metodiky 2017+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</si>
</sst>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,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8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5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/>
    <xf numFmtId="0" fontId="6" fillId="0" borderId="4" xfId="2" applyFont="1" applyFill="1" applyBorder="1"/>
    <xf numFmtId="0" fontId="0" fillId="0" borderId="0" xfId="0" applyAlignment="1">
      <alignment horizontal="center"/>
    </xf>
    <xf numFmtId="0" fontId="6" fillId="0" borderId="0" xfId="2" applyFont="1" applyFill="1" applyBorder="1"/>
    <xf numFmtId="0" fontId="3" fillId="0" borderId="0" xfId="0" applyFont="1"/>
    <xf numFmtId="0" fontId="12" fillId="0" borderId="0" xfId="0" applyFont="1"/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0" fontId="0" fillId="0" borderId="0" xfId="1" applyFont="1" applyAlignment="1">
      <alignment horizontal="right"/>
    </xf>
    <xf numFmtId="0" fontId="7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 wrapText="1"/>
    </xf>
    <xf numFmtId="0" fontId="1" fillId="0" borderId="0" xfId="1" applyAlignment="1">
      <alignment horizontal="right"/>
    </xf>
    <xf numFmtId="0" fontId="6" fillId="0" borderId="11" xfId="2" applyFont="1" applyFill="1" applyBorder="1" applyAlignment="1">
      <alignment vertical="center" wrapText="1"/>
    </xf>
    <xf numFmtId="0" fontId="0" fillId="0" borderId="0" xfId="0" applyFill="1"/>
    <xf numFmtId="0" fontId="6" fillId="0" borderId="4" xfId="2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/>
    </xf>
    <xf numFmtId="164" fontId="1" fillId="0" borderId="14" xfId="1" applyNumberFormat="1" applyFont="1" applyFill="1" applyBorder="1"/>
    <xf numFmtId="164" fontId="1" fillId="0" borderId="3" xfId="1" applyNumberFormat="1" applyFill="1" applyBorder="1"/>
    <xf numFmtId="164" fontId="1" fillId="0" borderId="3" xfId="1" applyNumberFormat="1" applyFont="1" applyFill="1" applyBorder="1"/>
    <xf numFmtId="3" fontId="1" fillId="0" borderId="15" xfId="1" applyNumberFormat="1" applyFont="1" applyFill="1" applyBorder="1"/>
    <xf numFmtId="3" fontId="1" fillId="0" borderId="13" xfId="1" applyNumberFormat="1" applyFill="1" applyBorder="1"/>
    <xf numFmtId="3" fontId="1" fillId="0" borderId="13" xfId="1" applyNumberFormat="1" applyFont="1" applyFill="1" applyBorder="1"/>
    <xf numFmtId="3" fontId="1" fillId="0" borderId="16" xfId="1" applyNumberFormat="1" applyFill="1" applyBorder="1"/>
    <xf numFmtId="3" fontId="11" fillId="0" borderId="15" xfId="2" applyNumberFormat="1" applyFont="1" applyFill="1" applyBorder="1" applyAlignment="1">
      <alignment wrapText="1"/>
    </xf>
    <xf numFmtId="3" fontId="11" fillId="0" borderId="13" xfId="2" applyNumberFormat="1" applyFont="1" applyFill="1" applyBorder="1" applyAlignment="1">
      <alignment wrapText="1"/>
    </xf>
    <xf numFmtId="3" fontId="0" fillId="0" borderId="0" xfId="0" applyNumberFormat="1"/>
    <xf numFmtId="0" fontId="13" fillId="0" borderId="0" xfId="1" applyFont="1" applyAlignment="1">
      <alignment horizontal="left"/>
    </xf>
    <xf numFmtId="0" fontId="5" fillId="3" borderId="9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3" fontId="1" fillId="0" borderId="18" xfId="1" applyNumberFormat="1" applyFill="1" applyBorder="1"/>
    <xf numFmtId="0" fontId="6" fillId="0" borderId="20" xfId="2" applyFont="1" applyFill="1" applyBorder="1"/>
    <xf numFmtId="3" fontId="1" fillId="0" borderId="3" xfId="1" applyNumberFormat="1" applyFill="1" applyBorder="1"/>
    <xf numFmtId="3" fontId="1" fillId="0" borderId="19" xfId="1" applyNumberFormat="1" applyFill="1" applyBorder="1"/>
    <xf numFmtId="0" fontId="6" fillId="0" borderId="21" xfId="2" applyFont="1" applyFill="1" applyBorder="1"/>
    <xf numFmtId="3" fontId="1" fillId="0" borderId="22" xfId="1" applyNumberFormat="1" applyFill="1" applyBorder="1"/>
    <xf numFmtId="0" fontId="0" fillId="0" borderId="23" xfId="0" applyFont="1" applyFill="1" applyBorder="1" applyAlignment="1">
      <alignment horizontal="center"/>
    </xf>
    <xf numFmtId="0" fontId="5" fillId="3" borderId="24" xfId="2" applyFont="1" applyFill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 vertical="center" wrapText="1"/>
    </xf>
    <xf numFmtId="0" fontId="7" fillId="0" borderId="27" xfId="2" applyFont="1" applyFill="1" applyBorder="1"/>
    <xf numFmtId="3" fontId="2" fillId="2" borderId="28" xfId="1" applyNumberFormat="1" applyFont="1" applyFill="1" applyBorder="1"/>
    <xf numFmtId="3" fontId="2" fillId="2" borderId="29" xfId="1" applyNumberFormat="1" applyFont="1" applyFill="1" applyBorder="1"/>
    <xf numFmtId="0" fontId="6" fillId="0" borderId="3" xfId="2" applyFont="1" applyFill="1" applyBorder="1"/>
    <xf numFmtId="0" fontId="6" fillId="0" borderId="10" xfId="2" applyFont="1" applyFill="1" applyBorder="1"/>
    <xf numFmtId="164" fontId="1" fillId="0" borderId="6" xfId="1" applyNumberFormat="1" applyFill="1" applyBorder="1"/>
    <xf numFmtId="3" fontId="0" fillId="0" borderId="16" xfId="1" applyNumberFormat="1" applyFont="1" applyFill="1" applyBorder="1"/>
    <xf numFmtId="3" fontId="1" fillId="0" borderId="2" xfId="1" applyNumberFormat="1" applyFill="1" applyBorder="1"/>
    <xf numFmtId="3" fontId="1" fillId="0" borderId="31" xfId="1" applyNumberFormat="1" applyFill="1" applyBorder="1"/>
    <xf numFmtId="3" fontId="1" fillId="0" borderId="14" xfId="1" applyNumberFormat="1" applyFill="1" applyBorder="1"/>
    <xf numFmtId="3" fontId="1" fillId="0" borderId="6" xfId="1" applyNumberFormat="1" applyFill="1" applyBorder="1"/>
    <xf numFmtId="3" fontId="1" fillId="0" borderId="17" xfId="1" applyNumberFormat="1" applyFill="1" applyBorder="1"/>
    <xf numFmtId="3" fontId="1" fillId="0" borderId="5" xfId="1" applyNumberFormat="1" applyFill="1" applyBorder="1"/>
    <xf numFmtId="0" fontId="0" fillId="6" borderId="9" xfId="0" applyFill="1" applyBorder="1"/>
    <xf numFmtId="0" fontId="7" fillId="6" borderId="1" xfId="2" applyFont="1" applyFill="1" applyBorder="1"/>
    <xf numFmtId="164" fontId="2" fillId="2" borderId="2" xfId="0" applyNumberFormat="1" applyFont="1" applyFill="1" applyBorder="1"/>
    <xf numFmtId="3" fontId="2" fillId="2" borderId="33" xfId="0" applyNumberFormat="1" applyFont="1" applyFill="1" applyBorder="1"/>
    <xf numFmtId="3" fontId="2" fillId="4" borderId="2" xfId="0" applyNumberFormat="1" applyFont="1" applyFill="1" applyBorder="1"/>
    <xf numFmtId="3" fontId="2" fillId="4" borderId="33" xfId="0" applyNumberFormat="1" applyFont="1" applyFill="1" applyBorder="1"/>
    <xf numFmtId="3" fontId="2" fillId="5" borderId="2" xfId="0" applyNumberFormat="1" applyFont="1" applyFill="1" applyBorder="1"/>
    <xf numFmtId="3" fontId="1" fillId="0" borderId="15" xfId="1" applyNumberFormat="1" applyFill="1" applyBorder="1"/>
    <xf numFmtId="0" fontId="0" fillId="0" borderId="0" xfId="0" applyFill="1" applyAlignment="1">
      <alignment horizontal="center"/>
    </xf>
    <xf numFmtId="0" fontId="0" fillId="0" borderId="3" xfId="0" applyFont="1" applyFill="1" applyBorder="1" applyAlignment="1">
      <alignment horizontal="left" vertical="center"/>
    </xf>
    <xf numFmtId="0" fontId="6" fillId="0" borderId="3" xfId="2" applyFont="1" applyFill="1" applyBorder="1" applyAlignment="1"/>
    <xf numFmtId="0" fontId="0" fillId="0" borderId="3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22" xfId="2" applyFont="1" applyFill="1" applyBorder="1"/>
    <xf numFmtId="0" fontId="7" fillId="0" borderId="2" xfId="2" applyFont="1" applyFill="1" applyBorder="1"/>
    <xf numFmtId="3" fontId="2" fillId="2" borderId="34" xfId="1" applyNumberFormat="1" applyFont="1" applyFill="1" applyBorder="1"/>
    <xf numFmtId="3" fontId="2" fillId="2" borderId="31" xfId="1" applyNumberFormat="1" applyFont="1" applyFill="1" applyBorder="1"/>
    <xf numFmtId="3" fontId="1" fillId="0" borderId="25" xfId="1" applyNumberFormat="1" applyFill="1" applyBorder="1"/>
    <xf numFmtId="3" fontId="1" fillId="0" borderId="26" xfId="1" applyNumberFormat="1" applyFill="1" applyBorder="1"/>
    <xf numFmtId="0" fontId="7" fillId="0" borderId="35" xfId="2" applyFont="1" applyFill="1" applyBorder="1"/>
    <xf numFmtId="3" fontId="2" fillId="2" borderId="2" xfId="1" applyNumberFormat="1" applyFont="1" applyFill="1" applyBorder="1"/>
    <xf numFmtId="0" fontId="6" fillId="0" borderId="2" xfId="2" applyFont="1" applyFill="1" applyBorder="1"/>
    <xf numFmtId="0" fontId="6" fillId="0" borderId="30" xfId="2" applyFont="1" applyFill="1" applyBorder="1"/>
    <xf numFmtId="0" fontId="5" fillId="3" borderId="2" xfId="2" applyFont="1" applyFill="1" applyBorder="1" applyAlignment="1">
      <alignment horizontal="center" vertical="center" wrapText="1"/>
    </xf>
    <xf numFmtId="0" fontId="6" fillId="0" borderId="36" xfId="2" applyFont="1" applyFill="1" applyBorder="1"/>
    <xf numFmtId="0" fontId="6" fillId="0" borderId="36" xfId="0" applyFont="1" applyFill="1" applyBorder="1" applyAlignment="1">
      <alignment horizontal="left"/>
    </xf>
    <xf numFmtId="0" fontId="6" fillId="0" borderId="36" xfId="2" applyFont="1" applyFill="1" applyBorder="1" applyAlignment="1"/>
    <xf numFmtId="0" fontId="4" fillId="0" borderId="0" xfId="2" applyAlignment="1">
      <alignment horizontal="right"/>
    </xf>
    <xf numFmtId="0" fontId="6" fillId="0" borderId="37" xfId="2" applyFont="1" applyFill="1" applyBorder="1"/>
    <xf numFmtId="0" fontId="5" fillId="2" borderId="25" xfId="2" applyFont="1" applyFill="1" applyBorder="1" applyAlignment="1">
      <alignment horizontal="center" vertical="center" wrapText="1"/>
    </xf>
    <xf numFmtId="0" fontId="5" fillId="2" borderId="32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3" fillId="0" borderId="0" xfId="1" applyFont="1" applyAlignment="1">
      <alignment horizontal="left"/>
    </xf>
    <xf numFmtId="0" fontId="0" fillId="0" borderId="0" xfId="0" applyAlignment="1">
      <alignment horizontal="left"/>
    </xf>
    <xf numFmtId="0" fontId="5" fillId="0" borderId="7" xfId="2" applyFont="1" applyFill="1" applyBorder="1"/>
    <xf numFmtId="0" fontId="5" fillId="0" borderId="12" xfId="2" applyFont="1" applyFill="1" applyBorder="1" applyAlignment="1"/>
    <xf numFmtId="0" fontId="5" fillId="0" borderId="12" xfId="2" applyFont="1" applyFill="1" applyBorder="1"/>
    <xf numFmtId="0" fontId="5" fillId="0" borderId="8" xfId="2" applyFont="1" applyFill="1" applyBorder="1" applyAlignment="1">
      <alignment horizontal="left"/>
    </xf>
    <xf numFmtId="0" fontId="2" fillId="5" borderId="35" xfId="1" applyFont="1" applyFill="1" applyBorder="1" applyAlignment="1">
      <alignment horizontal="center" vertical="center" wrapText="1"/>
    </xf>
    <xf numFmtId="3" fontId="11" fillId="0" borderId="38" xfId="2" applyNumberFormat="1" applyFont="1" applyFill="1" applyBorder="1" applyAlignment="1">
      <alignment wrapText="1"/>
    </xf>
    <xf numFmtId="3" fontId="1" fillId="0" borderId="39" xfId="1" applyNumberFormat="1" applyFill="1" applyBorder="1"/>
    <xf numFmtId="3" fontId="11" fillId="0" borderId="39" xfId="2" applyNumberFormat="1" applyFont="1" applyFill="1" applyBorder="1" applyAlignment="1">
      <alignment wrapText="1"/>
    </xf>
    <xf numFmtId="3" fontId="0" fillId="0" borderId="40" xfId="1" applyNumberFormat="1" applyFont="1" applyFill="1" applyBorder="1"/>
    <xf numFmtId="0" fontId="2" fillId="7" borderId="2" xfId="1" applyFont="1" applyFill="1" applyBorder="1" applyAlignment="1">
      <alignment horizontal="center" vertical="center" wrapText="1"/>
    </xf>
    <xf numFmtId="3" fontId="2" fillId="7" borderId="2" xfId="0" applyNumberFormat="1" applyFont="1" applyFill="1" applyBorder="1"/>
    <xf numFmtId="3" fontId="0" fillId="0" borderId="14" xfId="0" applyNumberFormat="1" applyFill="1" applyBorder="1"/>
    <xf numFmtId="3" fontId="0" fillId="0" borderId="3" xfId="0" applyNumberFormat="1" applyFill="1" applyBorder="1"/>
    <xf numFmtId="3" fontId="0" fillId="0" borderId="6" xfId="0" applyNumberFormat="1" applyFill="1" applyBorder="1"/>
    <xf numFmtId="0" fontId="0" fillId="0" borderId="0" xfId="0" applyAlignment="1">
      <alignment horizontal="right"/>
    </xf>
    <xf numFmtId="3" fontId="1" fillId="0" borderId="27" xfId="1" applyNumberFormat="1" applyFill="1" applyBorder="1"/>
    <xf numFmtId="3" fontId="1" fillId="0" borderId="41" xfId="1" applyNumberFormat="1" applyFill="1" applyBorder="1"/>
    <xf numFmtId="3" fontId="1" fillId="0" borderId="42" xfId="1" applyNumberFormat="1" applyFill="1" applyBorder="1"/>
    <xf numFmtId="3" fontId="1" fillId="0" borderId="20" xfId="1" applyNumberFormat="1" applyFill="1" applyBorder="1"/>
    <xf numFmtId="3" fontId="1" fillId="0" borderId="28" xfId="1" applyNumberFormat="1" applyFill="1" applyBorder="1"/>
    <xf numFmtId="0" fontId="7" fillId="0" borderId="3" xfId="2" applyFont="1" applyFill="1" applyBorder="1" applyAlignment="1">
      <alignment horizontal="left" indent="1"/>
    </xf>
    <xf numFmtId="0" fontId="7" fillId="5" borderId="2" xfId="1" applyFont="1" applyFill="1" applyBorder="1" applyAlignment="1">
      <alignment horizontal="center" vertical="center" wrapText="1"/>
    </xf>
    <xf numFmtId="0" fontId="15" fillId="0" borderId="0" xfId="0" applyFont="1"/>
    <xf numFmtId="3" fontId="0" fillId="0" borderId="14" xfId="0" applyNumberFormat="1" applyFill="1" applyBorder="1" applyAlignment="1">
      <alignment horizontal="right"/>
    </xf>
    <xf numFmtId="3" fontId="0" fillId="0" borderId="28" xfId="0" applyNumberFormat="1" applyFill="1" applyBorder="1"/>
    <xf numFmtId="3" fontId="1" fillId="0" borderId="29" xfId="1" applyNumberFormat="1" applyFill="1" applyBorder="1"/>
    <xf numFmtId="0" fontId="0" fillId="0" borderId="43" xfId="0" applyBorder="1"/>
    <xf numFmtId="0" fontId="6" fillId="0" borderId="14" xfId="2" applyFont="1" applyFill="1" applyBorder="1"/>
    <xf numFmtId="0" fontId="0" fillId="0" borderId="28" xfId="0" applyBorder="1"/>
    <xf numFmtId="3" fontId="6" fillId="0" borderId="15" xfId="2" applyNumberFormat="1" applyFont="1" applyFill="1" applyBorder="1" applyAlignment="1">
      <alignment wrapText="1"/>
    </xf>
    <xf numFmtId="3" fontId="6" fillId="0" borderId="13" xfId="1" applyNumberFormat="1" applyFont="1" applyFill="1" applyBorder="1"/>
    <xf numFmtId="3" fontId="6" fillId="0" borderId="13" xfId="2" applyNumberFormat="1" applyFont="1" applyFill="1" applyBorder="1" applyAlignment="1">
      <alignment wrapText="1"/>
    </xf>
    <xf numFmtId="3" fontId="6" fillId="0" borderId="16" xfId="1" applyNumberFormat="1" applyFont="1" applyFill="1" applyBorder="1"/>
    <xf numFmtId="0" fontId="0" fillId="0" borderId="28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43" xfId="0" applyFill="1" applyBorder="1"/>
    <xf numFmtId="3" fontId="1" fillId="0" borderId="26" xfId="1" applyNumberFormat="1" applyFont="1" applyFill="1" applyBorder="1" applyAlignment="1">
      <alignment horizontal="right"/>
    </xf>
    <xf numFmtId="3" fontId="0" fillId="0" borderId="22" xfId="0" applyNumberFormat="1" applyFill="1" applyBorder="1"/>
    <xf numFmtId="3" fontId="0" fillId="0" borderId="0" xfId="0" applyNumberFormat="1" applyAlignment="1">
      <alignment horizontal="right"/>
    </xf>
    <xf numFmtId="3" fontId="1" fillId="0" borderId="4" xfId="1" applyNumberFormat="1" applyFill="1" applyBorder="1"/>
    <xf numFmtId="3" fontId="1" fillId="0" borderId="10" xfId="1" applyNumberFormat="1" applyFill="1" applyBorder="1"/>
    <xf numFmtId="3" fontId="1" fillId="0" borderId="11" xfId="1" applyNumberFormat="1" applyFill="1" applyBorder="1"/>
    <xf numFmtId="3" fontId="0" fillId="0" borderId="3" xfId="0" applyNumberFormat="1" applyBorder="1"/>
    <xf numFmtId="3" fontId="0" fillId="0" borderId="6" xfId="0" applyNumberFormat="1" applyBorder="1"/>
    <xf numFmtId="0" fontId="7" fillId="0" borderId="14" xfId="2" applyFont="1" applyFill="1" applyBorder="1" applyAlignment="1">
      <alignment horizontal="left" indent="1"/>
    </xf>
    <xf numFmtId="0" fontId="0" fillId="0" borderId="0" xfId="0" applyFill="1" applyAlignment="1">
      <alignment horizontal="right"/>
    </xf>
    <xf numFmtId="3" fontId="0" fillId="0" borderId="26" xfId="1" applyNumberFormat="1" applyFont="1" applyFill="1" applyBorder="1" applyAlignment="1">
      <alignment horizontal="right"/>
    </xf>
    <xf numFmtId="3" fontId="19" fillId="0" borderId="14" xfId="1" applyNumberFormat="1" applyFont="1" applyFill="1" applyBorder="1"/>
    <xf numFmtId="3" fontId="19" fillId="0" borderId="3" xfId="1" applyNumberFormat="1" applyFont="1" applyFill="1" applyBorder="1"/>
    <xf numFmtId="0" fontId="13" fillId="0" borderId="0" xfId="1" applyFont="1" applyAlignment="1">
      <alignment horizontal="left"/>
    </xf>
    <xf numFmtId="0" fontId="3" fillId="0" borderId="0" xfId="1" applyFont="1" applyAlignment="1">
      <alignment horizontal="left" wrapText="1"/>
    </xf>
    <xf numFmtId="0" fontId="0" fillId="0" borderId="0" xfId="0" applyAlignment="1">
      <alignment horizontal="left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colors>
    <mruColors>
      <color rgb="FFF1FD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zoomScalePageLayoutView="80" workbookViewId="0">
      <selection activeCell="A10" sqref="A10"/>
    </sheetView>
  </sheetViews>
  <sheetFormatPr defaultRowHeight="14.5" x14ac:dyDescent="0.35"/>
  <cols>
    <col min="1" max="1" width="8.81640625" customWidth="1"/>
    <col min="2" max="2" width="47.26953125" customWidth="1"/>
    <col min="3" max="10" width="13.7265625" customWidth="1"/>
    <col min="11" max="13" width="14.54296875" customWidth="1"/>
  </cols>
  <sheetData>
    <row r="1" spans="1:13" ht="24.75" customHeight="1" x14ac:dyDescent="0.45">
      <c r="A1" s="1" t="s">
        <v>191</v>
      </c>
      <c r="B1" s="143" t="s">
        <v>250</v>
      </c>
      <c r="C1" s="143"/>
      <c r="D1" s="143"/>
      <c r="E1" s="143"/>
      <c r="F1" s="143"/>
      <c r="G1" s="143"/>
      <c r="H1" s="143"/>
      <c r="I1" s="143"/>
    </row>
    <row r="2" spans="1:13" ht="15.5" x14ac:dyDescent="0.35">
      <c r="A2" s="3"/>
      <c r="B2" s="142" t="s">
        <v>174</v>
      </c>
      <c r="C2" s="142"/>
      <c r="D2" s="142"/>
      <c r="E2" s="142"/>
      <c r="F2" s="142"/>
      <c r="G2" s="29"/>
      <c r="H2" s="90"/>
      <c r="I2" s="11"/>
    </row>
    <row r="3" spans="1:13" ht="15" thickBot="1" x14ac:dyDescent="0.4">
      <c r="A3" s="12"/>
      <c r="B3" s="13"/>
      <c r="C3" s="13"/>
      <c r="D3" s="13"/>
      <c r="E3" s="14"/>
      <c r="F3" s="14"/>
      <c r="G3" s="14"/>
      <c r="H3" s="14"/>
      <c r="K3" s="85"/>
      <c r="L3" s="85"/>
      <c r="M3" s="85"/>
    </row>
    <row r="4" spans="1:13" ht="64.5" customHeight="1" thickBot="1" x14ac:dyDescent="0.4">
      <c r="A4" s="30" t="s">
        <v>169</v>
      </c>
      <c r="B4" s="31" t="s">
        <v>54</v>
      </c>
      <c r="C4" s="32" t="s">
        <v>205</v>
      </c>
      <c r="D4" s="32" t="s">
        <v>212</v>
      </c>
      <c r="E4" s="33" t="s">
        <v>192</v>
      </c>
      <c r="F4" s="33" t="s">
        <v>204</v>
      </c>
      <c r="G4" s="33" t="s">
        <v>228</v>
      </c>
      <c r="H4" s="113" t="s">
        <v>230</v>
      </c>
      <c r="I4" s="96" t="s">
        <v>218</v>
      </c>
      <c r="J4" s="34" t="s">
        <v>229</v>
      </c>
      <c r="K4" s="101" t="s">
        <v>217</v>
      </c>
      <c r="L4" s="101" t="s">
        <v>245</v>
      </c>
      <c r="M4" s="101" t="s">
        <v>240</v>
      </c>
    </row>
    <row r="5" spans="1:13" s="16" customFormat="1" x14ac:dyDescent="0.35">
      <c r="A5" s="92" t="s">
        <v>170</v>
      </c>
      <c r="B5" s="15" t="s">
        <v>0</v>
      </c>
      <c r="C5" s="19">
        <v>25152000</v>
      </c>
      <c r="D5" s="22">
        <f>+MZV!C6</f>
        <v>25152</v>
      </c>
      <c r="E5" s="26">
        <v>25336</v>
      </c>
      <c r="F5" s="26">
        <v>25336</v>
      </c>
      <c r="G5" s="22">
        <f>+MZV!E6</f>
        <v>25336</v>
      </c>
      <c r="H5" s="121">
        <v>25336</v>
      </c>
      <c r="I5" s="97">
        <v>27870</v>
      </c>
      <c r="J5" s="115">
        <f>MZV!G6</f>
        <v>27870</v>
      </c>
      <c r="K5" s="103">
        <v>27870</v>
      </c>
      <c r="L5" s="103">
        <v>31484</v>
      </c>
      <c r="M5" s="115">
        <f>MZV!I6</f>
        <v>31484</v>
      </c>
    </row>
    <row r="6" spans="1:13" s="16" customFormat="1" x14ac:dyDescent="0.35">
      <c r="A6" s="93" t="s">
        <v>79</v>
      </c>
      <c r="B6" s="4" t="s">
        <v>0</v>
      </c>
      <c r="C6" s="20">
        <v>91166000</v>
      </c>
      <c r="D6" s="23">
        <f>+MO!C11</f>
        <v>91166</v>
      </c>
      <c r="E6" s="23">
        <v>94489</v>
      </c>
      <c r="F6" s="23">
        <v>94489</v>
      </c>
      <c r="G6" s="23">
        <f>+MO!E11</f>
        <v>115315</v>
      </c>
      <c r="H6" s="122">
        <v>94489</v>
      </c>
      <c r="I6" s="98">
        <v>94489</v>
      </c>
      <c r="J6" s="104">
        <f>MO!G11</f>
        <v>129679.38800000001</v>
      </c>
      <c r="K6" s="104">
        <v>94489</v>
      </c>
      <c r="L6" s="104">
        <v>83269</v>
      </c>
      <c r="M6" s="104">
        <f>MO!I11</f>
        <v>100445</v>
      </c>
    </row>
    <row r="7" spans="1:13" s="16" customFormat="1" x14ac:dyDescent="0.35">
      <c r="A7" s="94" t="s">
        <v>214</v>
      </c>
      <c r="B7" s="17" t="s">
        <v>0</v>
      </c>
      <c r="C7" s="21">
        <v>60000000</v>
      </c>
      <c r="D7" s="24">
        <f>+MPSV!C7</f>
        <v>14000</v>
      </c>
      <c r="E7" s="27">
        <v>80000</v>
      </c>
      <c r="F7" s="27">
        <v>80000</v>
      </c>
      <c r="G7" s="24">
        <f>+MPSV!E7</f>
        <v>78419</v>
      </c>
      <c r="H7" s="123">
        <v>90000</v>
      </c>
      <c r="I7" s="99">
        <v>89726</v>
      </c>
      <c r="J7" s="104">
        <f>MPSV!G7</f>
        <v>88900</v>
      </c>
      <c r="K7" s="104">
        <v>94726</v>
      </c>
      <c r="L7" s="104">
        <v>83600</v>
      </c>
      <c r="M7" s="104">
        <f>MPSV!I7</f>
        <v>84800</v>
      </c>
    </row>
    <row r="8" spans="1:13" s="16" customFormat="1" x14ac:dyDescent="0.35">
      <c r="A8" s="93" t="s">
        <v>201</v>
      </c>
      <c r="B8" s="4" t="s">
        <v>0</v>
      </c>
      <c r="C8" s="20">
        <f>136321000-71936000</f>
        <v>64385000</v>
      </c>
      <c r="D8" s="24">
        <f>+MV!C14</f>
        <v>139047</v>
      </c>
      <c r="E8" s="23">
        <v>139047</v>
      </c>
      <c r="F8" s="27">
        <v>139047</v>
      </c>
      <c r="G8" s="24">
        <f>+MV!E14</f>
        <v>138740</v>
      </c>
      <c r="H8" s="123">
        <v>141828</v>
      </c>
      <c r="I8" s="99">
        <v>141828</v>
      </c>
      <c r="J8" s="104">
        <f>MV!G14</f>
        <v>141828.00000000003</v>
      </c>
      <c r="K8" s="104">
        <v>141828</v>
      </c>
      <c r="L8" s="104">
        <v>147501</v>
      </c>
      <c r="M8" s="104">
        <f>MV!I14</f>
        <v>147501.11999999997</v>
      </c>
    </row>
    <row r="9" spans="1:13" s="16" customFormat="1" x14ac:dyDescent="0.35">
      <c r="A9" s="94" t="s">
        <v>171</v>
      </c>
      <c r="B9" s="17" t="s">
        <v>0</v>
      </c>
      <c r="C9" s="21">
        <v>248379554</v>
      </c>
      <c r="D9" s="24">
        <f>+MŽP!C10</f>
        <v>248379</v>
      </c>
      <c r="E9" s="27">
        <v>257600</v>
      </c>
      <c r="F9" s="27">
        <v>257600.19899999999</v>
      </c>
      <c r="G9" s="24">
        <f>+MŽP!E10</f>
        <v>257187</v>
      </c>
      <c r="H9" s="123">
        <v>257600.19899999999</v>
      </c>
      <c r="I9" s="99">
        <v>268207</v>
      </c>
      <c r="J9" s="104">
        <f>MŽP!G10</f>
        <v>268264.03600000002</v>
      </c>
      <c r="K9" s="104">
        <v>276072</v>
      </c>
      <c r="L9" s="104">
        <v>284367</v>
      </c>
      <c r="M9" s="104">
        <f>MŽP!I10</f>
        <v>284366.69500000001</v>
      </c>
    </row>
    <row r="10" spans="1:13" s="16" customFormat="1" x14ac:dyDescent="0.35">
      <c r="A10" s="93" t="s">
        <v>189</v>
      </c>
      <c r="B10" s="4" t="s">
        <v>215</v>
      </c>
      <c r="C10" s="20">
        <f>348124000+14720000</f>
        <v>362844000</v>
      </c>
      <c r="D10" s="24">
        <f>+MPO!C19</f>
        <v>355737</v>
      </c>
      <c r="E10" s="23">
        <v>420923</v>
      </c>
      <c r="F10" s="27">
        <v>420923</v>
      </c>
      <c r="G10" s="24">
        <f>+MPO!E19</f>
        <v>406182</v>
      </c>
      <c r="H10" s="123">
        <v>468787</v>
      </c>
      <c r="I10" s="99">
        <v>468787</v>
      </c>
      <c r="J10" s="104">
        <f>MPO!G19</f>
        <v>474276.72400000005</v>
      </c>
      <c r="K10" s="104">
        <v>497230</v>
      </c>
      <c r="L10" s="104">
        <v>543311</v>
      </c>
      <c r="M10" s="104">
        <f>MPO!I19</f>
        <v>484445</v>
      </c>
    </row>
    <row r="11" spans="1:13" s="16" customFormat="1" x14ac:dyDescent="0.35">
      <c r="A11" s="94" t="s">
        <v>172</v>
      </c>
      <c r="B11" s="4" t="s">
        <v>215</v>
      </c>
      <c r="C11" s="21">
        <v>50000000</v>
      </c>
      <c r="D11" s="24">
        <f>+MD!C6</f>
        <v>50000</v>
      </c>
      <c r="E11" s="24">
        <v>50000</v>
      </c>
      <c r="F11" s="27">
        <v>50000</v>
      </c>
      <c r="G11" s="24">
        <f>+MD!E6</f>
        <v>50000</v>
      </c>
      <c r="H11" s="123">
        <v>50000</v>
      </c>
      <c r="I11" s="99">
        <v>55000</v>
      </c>
      <c r="J11" s="104">
        <f>MD!G6</f>
        <v>55000</v>
      </c>
      <c r="K11" s="104">
        <v>88906</v>
      </c>
      <c r="L11" s="104">
        <v>93906</v>
      </c>
      <c r="M11" s="104">
        <f>MD!I6</f>
        <v>60000</v>
      </c>
    </row>
    <row r="12" spans="1:13" s="16" customFormat="1" x14ac:dyDescent="0.35">
      <c r="A12" s="94" t="s">
        <v>173</v>
      </c>
      <c r="B12" s="4" t="s">
        <v>215</v>
      </c>
      <c r="C12" s="20">
        <f>453206000+0</f>
        <v>453206000</v>
      </c>
      <c r="D12" s="23">
        <f>+MZe!C26</f>
        <v>453206</v>
      </c>
      <c r="E12" s="23">
        <v>491031</v>
      </c>
      <c r="F12" s="27">
        <v>491031</v>
      </c>
      <c r="G12" s="23">
        <f>+MZe!E26</f>
        <v>491031</v>
      </c>
      <c r="H12" s="123">
        <v>515369</v>
      </c>
      <c r="I12" s="99">
        <v>515369</v>
      </c>
      <c r="J12" s="104">
        <f>MZe!G26</f>
        <v>515369</v>
      </c>
      <c r="K12" s="104">
        <v>541569</v>
      </c>
      <c r="L12" s="104">
        <v>562569</v>
      </c>
      <c r="M12" s="104">
        <f>MZe!I26</f>
        <v>562569</v>
      </c>
    </row>
    <row r="13" spans="1:13" s="16" customFormat="1" x14ac:dyDescent="0.35">
      <c r="A13" s="93" t="s">
        <v>188</v>
      </c>
      <c r="B13" s="18" t="s">
        <v>215</v>
      </c>
      <c r="C13" s="20">
        <f>6640408655+3089000</f>
        <v>6643497655</v>
      </c>
      <c r="D13" s="23">
        <f>+MSMT!C42</f>
        <v>6643497</v>
      </c>
      <c r="E13" s="23">
        <v>6837097</v>
      </c>
      <c r="F13" s="27">
        <v>6837096.5810000002</v>
      </c>
      <c r="G13" s="23">
        <f>+MSMT!E42</f>
        <v>6837279</v>
      </c>
      <c r="H13" s="123">
        <v>7225699</v>
      </c>
      <c r="I13" s="99">
        <v>7706844</v>
      </c>
      <c r="J13" s="104">
        <f>MSMT!G42</f>
        <v>7755783.6129999999</v>
      </c>
      <c r="K13" s="104">
        <v>7716844</v>
      </c>
      <c r="L13" s="104">
        <v>8015118</v>
      </c>
      <c r="M13" s="104">
        <f>MSMT!I42</f>
        <v>6559211.535000002</v>
      </c>
    </row>
    <row r="14" spans="1:13" s="16" customFormat="1" x14ac:dyDescent="0.35">
      <c r="A14" s="93" t="s">
        <v>73</v>
      </c>
      <c r="B14" s="4" t="s">
        <v>0</v>
      </c>
      <c r="C14" s="20">
        <v>90039000</v>
      </c>
      <c r="D14" s="23">
        <f>+MK!C25</f>
        <v>90039</v>
      </c>
      <c r="E14" s="23">
        <v>93354</v>
      </c>
      <c r="F14" s="27">
        <v>93354</v>
      </c>
      <c r="G14" s="23">
        <f>+MK!E25</f>
        <v>93354</v>
      </c>
      <c r="H14" s="123">
        <v>93354</v>
      </c>
      <c r="I14" s="99">
        <v>93354</v>
      </c>
      <c r="J14" s="104">
        <f>MK!G25</f>
        <v>93354</v>
      </c>
      <c r="K14" s="104">
        <v>93354</v>
      </c>
      <c r="L14" s="104">
        <v>130088</v>
      </c>
      <c r="M14" s="104">
        <f>MK!I25</f>
        <v>130088</v>
      </c>
    </row>
    <row r="15" spans="1:13" s="16" customFormat="1" x14ac:dyDescent="0.35">
      <c r="A15" s="94" t="s">
        <v>202</v>
      </c>
      <c r="B15" s="4" t="s">
        <v>215</v>
      </c>
      <c r="C15" s="20">
        <v>621046000</v>
      </c>
      <c r="D15" s="23">
        <f>+MZd!C24</f>
        <v>627259.79999999993</v>
      </c>
      <c r="E15" s="23">
        <v>581276.64300000004</v>
      </c>
      <c r="F15" s="23">
        <v>500100.64799999999</v>
      </c>
      <c r="G15" s="23">
        <f>+MZd!E24</f>
        <v>658622</v>
      </c>
      <c r="H15" s="122">
        <v>643562</v>
      </c>
      <c r="I15" s="98">
        <v>643562</v>
      </c>
      <c r="J15" s="104">
        <f>MZd!G24</f>
        <v>686487.85599999991</v>
      </c>
      <c r="K15" s="104">
        <v>708765</v>
      </c>
      <c r="L15" s="104">
        <v>739670</v>
      </c>
      <c r="M15" s="104">
        <f>MZd!I24</f>
        <v>686487.85599999991</v>
      </c>
    </row>
    <row r="16" spans="1:13" s="16" customFormat="1" ht="15" thickBot="1" x14ac:dyDescent="0.4">
      <c r="A16" s="95" t="s">
        <v>203</v>
      </c>
      <c r="B16" s="48" t="s">
        <v>216</v>
      </c>
      <c r="C16" s="49">
        <f>3731673000+5192000+210000000</f>
        <v>3946865000</v>
      </c>
      <c r="D16" s="25">
        <f>+AV!C59</f>
        <v>3949736</v>
      </c>
      <c r="E16" s="50">
        <f>3911947+210000</f>
        <v>4121947</v>
      </c>
      <c r="F16" s="50">
        <f>3931947+210000</f>
        <v>4141947</v>
      </c>
      <c r="G16" s="25">
        <f>+AV!E59</f>
        <v>4141947</v>
      </c>
      <c r="H16" s="124">
        <f>4193846+210000</f>
        <v>4403846</v>
      </c>
      <c r="I16" s="100">
        <v>4593910</v>
      </c>
      <c r="J16" s="105">
        <f>AV!G59</f>
        <v>4593410</v>
      </c>
      <c r="K16" s="105">
        <v>4859924</v>
      </c>
      <c r="L16" s="105">
        <v>5043680</v>
      </c>
      <c r="M16" s="105">
        <f>AV!I59</f>
        <v>5046180</v>
      </c>
    </row>
    <row r="17" spans="1:13" ht="9" customHeight="1" thickBot="1" x14ac:dyDescent="0.4"/>
    <row r="18" spans="1:13" ht="15" thickBot="1" x14ac:dyDescent="0.4">
      <c r="A18" s="57"/>
      <c r="B18" s="58" t="s">
        <v>206</v>
      </c>
      <c r="C18" s="59">
        <f>SUM(C5:C16)</f>
        <v>12656580209</v>
      </c>
      <c r="D18" s="60">
        <f t="shared" ref="D18:K18" si="0">SUM(D5:D16)</f>
        <v>12687218.800000001</v>
      </c>
      <c r="E18" s="61">
        <f t="shared" si="0"/>
        <v>13192100.642999999</v>
      </c>
      <c r="F18" s="62">
        <f t="shared" si="0"/>
        <v>13130924.428000001</v>
      </c>
      <c r="G18" s="61">
        <f t="shared" ref="G18:H18" si="1">SUM(G5:G16)</f>
        <v>13293412</v>
      </c>
      <c r="H18" s="63">
        <f t="shared" si="1"/>
        <v>14009870.199000001</v>
      </c>
      <c r="I18" s="63">
        <f t="shared" si="0"/>
        <v>14698946</v>
      </c>
      <c r="J18" s="63">
        <f t="shared" si="0"/>
        <v>14830222.617000001</v>
      </c>
      <c r="K18" s="102">
        <f t="shared" si="0"/>
        <v>15141577</v>
      </c>
      <c r="L18" s="102">
        <f t="shared" ref="L18" si="2">SUM(L5:L16)</f>
        <v>15758563</v>
      </c>
      <c r="M18" s="102">
        <f t="shared" ref="M18" si="3">SUM(M5:M16)</f>
        <v>14177578.206000002</v>
      </c>
    </row>
    <row r="19" spans="1:13" x14ac:dyDescent="0.35">
      <c r="B19" s="6"/>
      <c r="G19" s="28"/>
      <c r="H19" s="28"/>
    </row>
    <row r="20" spans="1:13" x14ac:dyDescent="0.35">
      <c r="A20" s="114" t="s">
        <v>251</v>
      </c>
    </row>
    <row r="22" spans="1:13" x14ac:dyDescent="0.35">
      <c r="A22" t="s">
        <v>246</v>
      </c>
    </row>
    <row r="23" spans="1:13" x14ac:dyDescent="0.35">
      <c r="A23" t="s">
        <v>247</v>
      </c>
    </row>
  </sheetData>
  <mergeCells count="2">
    <mergeCell ref="B2:F2"/>
    <mergeCell ref="B1:I1"/>
  </mergeCells>
  <pageMargins left="0.51181102362204722" right="0.51181102362204722" top="0.59055118110236227" bottom="0.59055118110236227" header="0.31496062992125984" footer="0.31496062992125984"/>
  <pageSetup paperSize="9" scale="64" fitToHeight="0" orientation="landscape" r:id="rId1"/>
  <headerFooter>
    <oddFooter>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I45"/>
  <sheetViews>
    <sheetView tabSelected="1" zoomScalePageLayoutView="80" workbookViewId="0">
      <selection activeCell="B8" sqref="B8"/>
    </sheetView>
  </sheetViews>
  <sheetFormatPr defaultRowHeight="14.5" x14ac:dyDescent="0.35"/>
  <cols>
    <col min="1" max="1" width="1.7265625" style="5" customWidth="1"/>
    <col min="2" max="2" width="59.7265625" customWidth="1"/>
    <col min="3" max="3" width="17.7265625" customWidth="1"/>
    <col min="4" max="4" width="17.7265625" style="28" customWidth="1"/>
    <col min="5" max="5" width="17.7265625" customWidth="1"/>
    <col min="6" max="9" width="17.7265625" style="28" customWidth="1"/>
  </cols>
  <sheetData>
    <row r="1" spans="1:9" ht="18.5" x14ac:dyDescent="0.45">
      <c r="A1" s="1"/>
      <c r="B1" s="8" t="s">
        <v>249</v>
      </c>
      <c r="C1" s="7"/>
    </row>
    <row r="2" spans="1:9" ht="10" customHeight="1" x14ac:dyDescent="0.45">
      <c r="A2" s="1"/>
      <c r="B2" s="2"/>
      <c r="C2" s="7"/>
    </row>
    <row r="3" spans="1:9" ht="15" thickBot="1" x14ac:dyDescent="0.4">
      <c r="I3" s="131"/>
    </row>
    <row r="4" spans="1:9" ht="75" customHeight="1" thickBot="1" x14ac:dyDescent="0.4">
      <c r="B4" s="81" t="s">
        <v>183</v>
      </c>
      <c r="C4" s="87" t="str">
        <f>+'III. F Souhrn'!D4</f>
        <v>Fixace                        dle UV 
č. 309/2018</v>
      </c>
      <c r="D4" s="43" t="s">
        <v>193</v>
      </c>
      <c r="E4" s="43" t="s">
        <v>208</v>
      </c>
      <c r="F4" s="43" t="s">
        <v>223</v>
      </c>
      <c r="G4" s="43" t="s">
        <v>224</v>
      </c>
      <c r="H4" s="43" t="s">
        <v>243</v>
      </c>
      <c r="I4" s="43" t="s">
        <v>252</v>
      </c>
    </row>
    <row r="5" spans="1:9" x14ac:dyDescent="0.35">
      <c r="A5" s="65"/>
      <c r="B5" s="137" t="s">
        <v>225</v>
      </c>
      <c r="C5" s="53"/>
      <c r="D5" s="56"/>
      <c r="E5" s="56"/>
      <c r="F5" s="56"/>
      <c r="G5" s="134"/>
      <c r="H5" s="53"/>
      <c r="I5" s="53"/>
    </row>
    <row r="6" spans="1:9" x14ac:dyDescent="0.35">
      <c r="A6" s="65"/>
      <c r="B6" s="66" t="s">
        <v>136</v>
      </c>
      <c r="C6" s="37">
        <v>1610428</v>
      </c>
      <c r="D6" s="35">
        <v>1610428</v>
      </c>
      <c r="E6" s="35">
        <v>1679524</v>
      </c>
      <c r="F6" s="35">
        <v>1679523.7050000001</v>
      </c>
      <c r="G6" s="132">
        <v>1970167.689</v>
      </c>
      <c r="H6" s="135">
        <v>1969645.7960000001</v>
      </c>
      <c r="I6" s="135">
        <v>1671426.1359999999</v>
      </c>
    </row>
    <row r="7" spans="1:9" x14ac:dyDescent="0.35">
      <c r="A7" s="65"/>
      <c r="B7" s="66" t="s">
        <v>124</v>
      </c>
      <c r="C7" s="37">
        <v>734026</v>
      </c>
      <c r="D7" s="35">
        <v>734026</v>
      </c>
      <c r="E7" s="35">
        <v>751205</v>
      </c>
      <c r="F7" s="35">
        <v>751204.90399999998</v>
      </c>
      <c r="G7" s="132">
        <v>845751.478</v>
      </c>
      <c r="H7" s="135">
        <v>844909.25199999998</v>
      </c>
      <c r="I7" s="135">
        <v>715964.75600000005</v>
      </c>
    </row>
    <row r="8" spans="1:9" x14ac:dyDescent="0.35">
      <c r="A8" s="65"/>
      <c r="B8" s="66" t="s">
        <v>127</v>
      </c>
      <c r="C8" s="37">
        <v>728233</v>
      </c>
      <c r="D8" s="35">
        <v>728233</v>
      </c>
      <c r="E8" s="35">
        <v>755072</v>
      </c>
      <c r="F8" s="35">
        <v>755071.54399999999</v>
      </c>
      <c r="G8" s="132">
        <v>887536.38800000004</v>
      </c>
      <c r="H8" s="135">
        <v>887167.01300000004</v>
      </c>
      <c r="I8" s="135">
        <v>769761.94500000007</v>
      </c>
    </row>
    <row r="9" spans="1:9" x14ac:dyDescent="0.35">
      <c r="A9" s="65"/>
      <c r="B9" s="66" t="s">
        <v>137</v>
      </c>
      <c r="C9" s="37">
        <v>584313</v>
      </c>
      <c r="D9" s="35">
        <v>584313</v>
      </c>
      <c r="E9" s="35">
        <v>607322</v>
      </c>
      <c r="F9" s="35">
        <v>607321.951</v>
      </c>
      <c r="G9" s="132">
        <v>695274.15100000007</v>
      </c>
      <c r="H9" s="135">
        <v>694962.85100000002</v>
      </c>
      <c r="I9" s="135">
        <v>588059.02800000005</v>
      </c>
    </row>
    <row r="10" spans="1:9" x14ac:dyDescent="0.35">
      <c r="A10" s="65"/>
      <c r="B10" s="66" t="s">
        <v>148</v>
      </c>
      <c r="C10" s="37">
        <v>460900</v>
      </c>
      <c r="D10" s="35">
        <v>460900</v>
      </c>
      <c r="E10" s="35">
        <v>468075</v>
      </c>
      <c r="F10" s="35">
        <v>468075.413</v>
      </c>
      <c r="G10" s="132">
        <v>504398.96799999999</v>
      </c>
      <c r="H10" s="135">
        <v>504043.20799999998</v>
      </c>
      <c r="I10" s="135">
        <v>426784.12300000002</v>
      </c>
    </row>
    <row r="11" spans="1:9" x14ac:dyDescent="0.35">
      <c r="A11" s="65"/>
      <c r="B11" s="66" t="s">
        <v>144</v>
      </c>
      <c r="C11" s="37">
        <v>311908</v>
      </c>
      <c r="D11" s="35">
        <v>311908</v>
      </c>
      <c r="E11" s="35">
        <v>319463</v>
      </c>
      <c r="F11" s="35">
        <v>319462.772</v>
      </c>
      <c r="G11" s="132">
        <v>369654.77</v>
      </c>
      <c r="H11" s="135">
        <v>369645.37300000002</v>
      </c>
      <c r="I11" s="135">
        <v>312251.55499999999</v>
      </c>
    </row>
    <row r="12" spans="1:9" x14ac:dyDescent="0.35">
      <c r="A12" s="65"/>
      <c r="B12" s="67" t="s">
        <v>141</v>
      </c>
      <c r="C12" s="37">
        <v>287983</v>
      </c>
      <c r="D12" s="35">
        <v>287983</v>
      </c>
      <c r="E12" s="35">
        <v>290674</v>
      </c>
      <c r="F12" s="35">
        <v>290673.89600000001</v>
      </c>
      <c r="G12" s="132">
        <v>308418.43</v>
      </c>
      <c r="H12" s="135">
        <v>307256.00199999998</v>
      </c>
      <c r="I12" s="135">
        <v>259231.666</v>
      </c>
    </row>
    <row r="13" spans="1:9" x14ac:dyDescent="0.35">
      <c r="A13" s="65"/>
      <c r="B13" s="66" t="s">
        <v>149</v>
      </c>
      <c r="C13" s="37">
        <v>274051</v>
      </c>
      <c r="D13" s="35">
        <v>274051</v>
      </c>
      <c r="E13" s="35">
        <v>277156</v>
      </c>
      <c r="F13" s="35">
        <v>277155.61800000002</v>
      </c>
      <c r="G13" s="132">
        <v>310738.19699999999</v>
      </c>
      <c r="H13" s="135">
        <v>310261.19699999999</v>
      </c>
      <c r="I13" s="135">
        <v>262172.467</v>
      </c>
    </row>
    <row r="14" spans="1:9" x14ac:dyDescent="0.35">
      <c r="A14" s="65"/>
      <c r="B14" s="66" t="s">
        <v>123</v>
      </c>
      <c r="C14" s="37">
        <v>255552</v>
      </c>
      <c r="D14" s="35">
        <v>255552</v>
      </c>
      <c r="E14" s="35">
        <v>262072</v>
      </c>
      <c r="F14" s="35">
        <v>262072.27100000001</v>
      </c>
      <c r="G14" s="132">
        <v>282107.20500000002</v>
      </c>
      <c r="H14" s="135">
        <v>281730.152</v>
      </c>
      <c r="I14" s="135">
        <v>238248.62900000002</v>
      </c>
    </row>
    <row r="15" spans="1:9" x14ac:dyDescent="0.35">
      <c r="A15" s="65"/>
      <c r="B15" s="66" t="s">
        <v>126</v>
      </c>
      <c r="C15" s="37">
        <v>226647</v>
      </c>
      <c r="D15" s="35">
        <v>226647</v>
      </c>
      <c r="E15" s="35">
        <v>235892</v>
      </c>
      <c r="F15" s="35">
        <v>235892.19400000002</v>
      </c>
      <c r="G15" s="132">
        <v>273074.68099999998</v>
      </c>
      <c r="H15" s="135">
        <v>272798.66600000003</v>
      </c>
      <c r="I15" s="135">
        <v>230625.97899999999</v>
      </c>
    </row>
    <row r="16" spans="1:9" x14ac:dyDescent="0.35">
      <c r="A16" s="65"/>
      <c r="B16" s="67" t="s">
        <v>138</v>
      </c>
      <c r="C16" s="37">
        <v>197054</v>
      </c>
      <c r="D16" s="35">
        <v>197054</v>
      </c>
      <c r="E16" s="35">
        <v>199710</v>
      </c>
      <c r="F16" s="35">
        <v>199710.42</v>
      </c>
      <c r="G16" s="132">
        <v>214197.481</v>
      </c>
      <c r="H16" s="135">
        <v>213950.60500000001</v>
      </c>
      <c r="I16" s="135">
        <v>180112.859</v>
      </c>
    </row>
    <row r="17" spans="1:9" x14ac:dyDescent="0.35">
      <c r="A17" s="65"/>
      <c r="B17" s="66" t="s">
        <v>128</v>
      </c>
      <c r="C17" s="37">
        <v>187501</v>
      </c>
      <c r="D17" s="35">
        <v>187501</v>
      </c>
      <c r="E17" s="35">
        <v>191399</v>
      </c>
      <c r="F17" s="35">
        <v>191399.12700000001</v>
      </c>
      <c r="G17" s="132">
        <v>203803.07</v>
      </c>
      <c r="H17" s="135">
        <v>203504.81299999999</v>
      </c>
      <c r="I17" s="135">
        <v>171277.61000000002</v>
      </c>
    </row>
    <row r="18" spans="1:9" x14ac:dyDescent="0.35">
      <c r="A18" s="65"/>
      <c r="B18" s="66" t="s">
        <v>132</v>
      </c>
      <c r="C18" s="37">
        <v>135538</v>
      </c>
      <c r="D18" s="35">
        <v>135538</v>
      </c>
      <c r="E18" s="35">
        <v>136676</v>
      </c>
      <c r="F18" s="35">
        <v>136676.345</v>
      </c>
      <c r="G18" s="132">
        <v>147365.853</v>
      </c>
      <c r="H18" s="135">
        <v>147029.693</v>
      </c>
      <c r="I18" s="135">
        <v>123305.97500000001</v>
      </c>
    </row>
    <row r="19" spans="1:9" x14ac:dyDescent="0.35">
      <c r="A19" s="65"/>
      <c r="B19" s="67" t="s">
        <v>139</v>
      </c>
      <c r="C19" s="37">
        <v>127678</v>
      </c>
      <c r="D19" s="35">
        <v>127678</v>
      </c>
      <c r="E19" s="35">
        <v>129679</v>
      </c>
      <c r="F19" s="35">
        <v>129679.018</v>
      </c>
      <c r="G19" s="132">
        <v>141823.14800000002</v>
      </c>
      <c r="H19" s="135">
        <v>141313.14800000002</v>
      </c>
      <c r="I19" s="135">
        <v>118594.67600000001</v>
      </c>
    </row>
    <row r="20" spans="1:9" x14ac:dyDescent="0.35">
      <c r="A20" s="65"/>
      <c r="B20" s="66" t="s">
        <v>130</v>
      </c>
      <c r="C20" s="37">
        <v>106814</v>
      </c>
      <c r="D20" s="35">
        <v>106814</v>
      </c>
      <c r="E20" s="35">
        <v>109987</v>
      </c>
      <c r="F20" s="35">
        <v>109987.249</v>
      </c>
      <c r="G20" s="132">
        <v>127746.249</v>
      </c>
      <c r="H20" s="135">
        <v>127636.91500000001</v>
      </c>
      <c r="I20" s="135">
        <v>106629.31200000001</v>
      </c>
    </row>
    <row r="21" spans="1:9" x14ac:dyDescent="0.35">
      <c r="A21" s="65"/>
      <c r="B21" s="66" t="s">
        <v>142</v>
      </c>
      <c r="C21" s="37">
        <v>74069</v>
      </c>
      <c r="D21" s="35">
        <v>74069</v>
      </c>
      <c r="E21" s="35">
        <v>74586</v>
      </c>
      <c r="F21" s="35">
        <v>74586.312999999995</v>
      </c>
      <c r="G21" s="132">
        <v>81312.025000000009</v>
      </c>
      <c r="H21" s="135">
        <v>80995.724000000002</v>
      </c>
      <c r="I21" s="135">
        <v>67160.221000000005</v>
      </c>
    </row>
    <row r="22" spans="1:9" x14ac:dyDescent="0.35">
      <c r="A22" s="65"/>
      <c r="B22" s="66" t="s">
        <v>131</v>
      </c>
      <c r="C22" s="37">
        <v>65845</v>
      </c>
      <c r="D22" s="35">
        <v>65845</v>
      </c>
      <c r="E22" s="35">
        <v>67018</v>
      </c>
      <c r="F22" s="35">
        <v>67017.995999999999</v>
      </c>
      <c r="G22" s="132">
        <v>74253.381999999998</v>
      </c>
      <c r="H22" s="135">
        <v>74002.77</v>
      </c>
      <c r="I22" s="135">
        <v>61959.375</v>
      </c>
    </row>
    <row r="23" spans="1:9" x14ac:dyDescent="0.35">
      <c r="A23" s="65"/>
      <c r="B23" s="66" t="s">
        <v>133</v>
      </c>
      <c r="C23" s="37">
        <v>64258</v>
      </c>
      <c r="D23" s="35">
        <v>64258</v>
      </c>
      <c r="E23" s="35">
        <v>65465</v>
      </c>
      <c r="F23" s="35">
        <v>65465.220999999998</v>
      </c>
      <c r="G23" s="132">
        <v>75211.945000000007</v>
      </c>
      <c r="H23" s="135">
        <v>75048.865000000005</v>
      </c>
      <c r="I23" s="135">
        <v>62774.152999999998</v>
      </c>
    </row>
    <row r="24" spans="1:9" x14ac:dyDescent="0.35">
      <c r="A24" s="65"/>
      <c r="B24" s="66" t="s">
        <v>140</v>
      </c>
      <c r="C24" s="37">
        <v>64008</v>
      </c>
      <c r="D24" s="35">
        <v>64008</v>
      </c>
      <c r="E24" s="35">
        <v>66353</v>
      </c>
      <c r="F24" s="35">
        <v>66353.391000000003</v>
      </c>
      <c r="G24" s="132">
        <v>64907.892</v>
      </c>
      <c r="H24" s="135">
        <v>64558.308000000005</v>
      </c>
      <c r="I24" s="135">
        <v>45410.308000000005</v>
      </c>
    </row>
    <row r="25" spans="1:9" x14ac:dyDescent="0.35">
      <c r="A25" s="65"/>
      <c r="B25" s="67" t="s">
        <v>135</v>
      </c>
      <c r="C25" s="37">
        <v>62850</v>
      </c>
      <c r="D25" s="35">
        <v>62850</v>
      </c>
      <c r="E25" s="35">
        <v>64368</v>
      </c>
      <c r="F25" s="35">
        <v>64367.895000000004</v>
      </c>
      <c r="G25" s="132">
        <v>74363.945999999996</v>
      </c>
      <c r="H25" s="135">
        <v>73556.269</v>
      </c>
      <c r="I25" s="135">
        <v>61254.353999999999</v>
      </c>
    </row>
    <row r="26" spans="1:9" x14ac:dyDescent="0.35">
      <c r="A26" s="65"/>
      <c r="B26" s="84" t="s">
        <v>121</v>
      </c>
      <c r="C26" s="37">
        <v>16003</v>
      </c>
      <c r="D26" s="35">
        <v>16003</v>
      </c>
      <c r="E26" s="35">
        <v>16038</v>
      </c>
      <c r="F26" s="35">
        <v>16037.93</v>
      </c>
      <c r="G26" s="132">
        <v>18138.339</v>
      </c>
      <c r="H26" s="135">
        <v>18138.339</v>
      </c>
      <c r="I26" s="135">
        <v>14261.588</v>
      </c>
    </row>
    <row r="27" spans="1:9" x14ac:dyDescent="0.35">
      <c r="A27" s="65"/>
      <c r="B27" s="67" t="s">
        <v>129</v>
      </c>
      <c r="C27" s="37">
        <v>13699</v>
      </c>
      <c r="D27" s="35">
        <v>13699</v>
      </c>
      <c r="E27" s="35">
        <v>13768</v>
      </c>
      <c r="F27" s="35">
        <v>13767.769</v>
      </c>
      <c r="G27" s="132">
        <v>16112.327000000001</v>
      </c>
      <c r="H27" s="135">
        <v>15306.835000000001</v>
      </c>
      <c r="I27" s="135">
        <v>12539.478000000001</v>
      </c>
    </row>
    <row r="28" spans="1:9" x14ac:dyDescent="0.35">
      <c r="A28" s="65"/>
      <c r="B28" s="67" t="s">
        <v>147</v>
      </c>
      <c r="C28" s="37">
        <v>7094</v>
      </c>
      <c r="D28" s="35">
        <v>7094</v>
      </c>
      <c r="E28" s="35">
        <v>7094</v>
      </c>
      <c r="F28" s="35">
        <v>7093.5889999999999</v>
      </c>
      <c r="G28" s="132">
        <v>9479.0069999999996</v>
      </c>
      <c r="H28" s="135">
        <v>9413.0069999999996</v>
      </c>
      <c r="I28" s="135">
        <v>6901.1559999999999</v>
      </c>
    </row>
    <row r="29" spans="1:9" x14ac:dyDescent="0.35">
      <c r="A29" s="65"/>
      <c r="B29" s="67" t="s">
        <v>146</v>
      </c>
      <c r="C29" s="37">
        <v>4762</v>
      </c>
      <c r="D29" s="35">
        <v>4762</v>
      </c>
      <c r="E29" s="35">
        <v>4797</v>
      </c>
      <c r="F29" s="35">
        <v>4796.5529999999999</v>
      </c>
      <c r="G29" s="132">
        <v>6594.2820000000002</v>
      </c>
      <c r="H29" s="135">
        <v>6594.2820000000002</v>
      </c>
      <c r="I29" s="135">
        <v>4449.1400000000003</v>
      </c>
    </row>
    <row r="30" spans="1:9" x14ac:dyDescent="0.35">
      <c r="A30" s="65"/>
      <c r="B30" s="67" t="s">
        <v>125</v>
      </c>
      <c r="C30" s="37">
        <v>4380</v>
      </c>
      <c r="D30" s="35">
        <v>4380</v>
      </c>
      <c r="E30" s="35">
        <v>4380</v>
      </c>
      <c r="F30" s="35">
        <v>4380.41</v>
      </c>
      <c r="G30" s="132">
        <v>5740.41</v>
      </c>
      <c r="H30" s="135">
        <v>5559.0720000000001</v>
      </c>
      <c r="I30" s="135">
        <v>3723.3490000000002</v>
      </c>
    </row>
    <row r="31" spans="1:9" x14ac:dyDescent="0.35">
      <c r="A31" s="65"/>
      <c r="B31" s="67" t="s">
        <v>143</v>
      </c>
      <c r="C31" s="37">
        <v>4222</v>
      </c>
      <c r="D31" s="35">
        <v>4222</v>
      </c>
      <c r="E31" s="35">
        <v>4256</v>
      </c>
      <c r="F31" s="35">
        <v>4255.25</v>
      </c>
      <c r="G31" s="132">
        <v>5590.6120000000001</v>
      </c>
      <c r="H31" s="135">
        <v>5369.13</v>
      </c>
      <c r="I31" s="135">
        <v>3686.9700000000003</v>
      </c>
    </row>
    <row r="32" spans="1:9" x14ac:dyDescent="0.35">
      <c r="A32" s="65"/>
      <c r="B32" s="67" t="s">
        <v>122</v>
      </c>
      <c r="C32" s="37">
        <v>4163</v>
      </c>
      <c r="D32" s="35">
        <v>4163</v>
      </c>
      <c r="E32" s="35">
        <v>4197</v>
      </c>
      <c r="F32" s="35">
        <v>4197.2030000000004</v>
      </c>
      <c r="G32" s="132">
        <v>5840.6549999999997</v>
      </c>
      <c r="H32" s="135">
        <v>5840.6549999999997</v>
      </c>
      <c r="I32" s="135">
        <v>3808.5570000000002</v>
      </c>
    </row>
    <row r="33" spans="1:9" x14ac:dyDescent="0.35">
      <c r="A33" s="65"/>
      <c r="B33" s="67" t="s">
        <v>145</v>
      </c>
      <c r="C33" s="37">
        <v>2282</v>
      </c>
      <c r="D33" s="35">
        <v>2282</v>
      </c>
      <c r="E33" s="35">
        <v>2317</v>
      </c>
      <c r="F33" s="35">
        <v>2316.962</v>
      </c>
      <c r="G33" s="132">
        <v>3838.248</v>
      </c>
      <c r="H33" s="135">
        <v>3458.9949999999999</v>
      </c>
      <c r="I33" s="135">
        <v>2106.511</v>
      </c>
    </row>
    <row r="34" spans="1:9" x14ac:dyDescent="0.35">
      <c r="A34" s="65"/>
      <c r="B34" s="67" t="s">
        <v>134</v>
      </c>
      <c r="C34" s="37">
        <v>1163</v>
      </c>
      <c r="D34" s="35">
        <v>1163</v>
      </c>
      <c r="E34" s="35">
        <v>1163</v>
      </c>
      <c r="F34" s="35">
        <v>1162.7850000000001</v>
      </c>
      <c r="G34" s="132">
        <v>2522.7849999999999</v>
      </c>
      <c r="H34" s="135">
        <v>2293.41</v>
      </c>
      <c r="I34" s="135">
        <v>988.36700000000008</v>
      </c>
    </row>
    <row r="35" spans="1:9" x14ac:dyDescent="0.35">
      <c r="A35" s="65"/>
      <c r="B35" s="118" t="s">
        <v>248</v>
      </c>
      <c r="C35" s="37">
        <v>0</v>
      </c>
      <c r="D35" s="35">
        <v>0</v>
      </c>
      <c r="E35" s="35">
        <v>0</v>
      </c>
      <c r="F35" s="35">
        <v>0</v>
      </c>
      <c r="G35" s="132">
        <v>0</v>
      </c>
      <c r="H35" s="135">
        <v>0</v>
      </c>
      <c r="I35" s="135">
        <v>1210.2919999999999</v>
      </c>
    </row>
    <row r="36" spans="1:9" x14ac:dyDescent="0.35">
      <c r="A36" s="65"/>
      <c r="B36" s="112" t="s">
        <v>150</v>
      </c>
      <c r="C36" s="37"/>
      <c r="D36" s="35"/>
      <c r="E36" s="35"/>
      <c r="F36" s="35"/>
      <c r="G36" s="132"/>
      <c r="H36" s="37"/>
      <c r="I36" s="37"/>
    </row>
    <row r="37" spans="1:9" x14ac:dyDescent="0.35">
      <c r="A37" s="65"/>
      <c r="B37" s="84" t="s">
        <v>155</v>
      </c>
      <c r="C37" s="37">
        <v>10403</v>
      </c>
      <c r="D37" s="35">
        <v>10403</v>
      </c>
      <c r="E37" s="35">
        <v>10600</v>
      </c>
      <c r="F37" s="35">
        <v>10600</v>
      </c>
      <c r="G37" s="132">
        <v>10860</v>
      </c>
      <c r="H37" s="104">
        <v>10860</v>
      </c>
      <c r="I37" s="135">
        <v>11290</v>
      </c>
    </row>
    <row r="38" spans="1:9" x14ac:dyDescent="0.35">
      <c r="A38" s="65"/>
      <c r="B38" s="68" t="s">
        <v>153</v>
      </c>
      <c r="C38" s="37">
        <v>8739</v>
      </c>
      <c r="D38" s="35">
        <v>8739</v>
      </c>
      <c r="E38" s="35">
        <v>9000</v>
      </c>
      <c r="F38" s="35">
        <v>9000</v>
      </c>
      <c r="G38" s="132">
        <v>10000</v>
      </c>
      <c r="H38" s="104">
        <v>10000</v>
      </c>
      <c r="I38" s="135">
        <v>11000</v>
      </c>
    </row>
    <row r="39" spans="1:9" x14ac:dyDescent="0.35">
      <c r="A39" s="65"/>
      <c r="B39" s="67" t="s">
        <v>154</v>
      </c>
      <c r="C39" s="37">
        <v>3442</v>
      </c>
      <c r="D39" s="35">
        <v>3442</v>
      </c>
      <c r="E39" s="35">
        <v>3528</v>
      </c>
      <c r="F39" s="35">
        <v>3528</v>
      </c>
      <c r="G39" s="132">
        <v>3616</v>
      </c>
      <c r="H39" s="104">
        <v>3616</v>
      </c>
      <c r="I39" s="135">
        <v>3706</v>
      </c>
    </row>
    <row r="40" spans="1:9" x14ac:dyDescent="0.35">
      <c r="A40" s="65"/>
      <c r="B40" s="68" t="s">
        <v>151</v>
      </c>
      <c r="C40" s="37">
        <v>2468</v>
      </c>
      <c r="D40" s="35">
        <v>2468</v>
      </c>
      <c r="E40" s="35">
        <v>2713</v>
      </c>
      <c r="F40" s="35">
        <v>2713</v>
      </c>
      <c r="G40" s="132">
        <v>2985</v>
      </c>
      <c r="H40" s="104">
        <v>2985</v>
      </c>
      <c r="I40" s="135">
        <v>3283</v>
      </c>
    </row>
    <row r="41" spans="1:9" ht="15" thickBot="1" x14ac:dyDescent="0.4">
      <c r="A41" s="65"/>
      <c r="B41" s="69" t="s">
        <v>152</v>
      </c>
      <c r="C41" s="54">
        <v>1021</v>
      </c>
      <c r="D41" s="55">
        <v>1021</v>
      </c>
      <c r="E41" s="55">
        <v>1732</v>
      </c>
      <c r="F41" s="55">
        <v>1732</v>
      </c>
      <c r="G41" s="133">
        <v>2359</v>
      </c>
      <c r="H41" s="105">
        <v>2359</v>
      </c>
      <c r="I41" s="136">
        <v>3252</v>
      </c>
    </row>
    <row r="42" spans="1:9" ht="15" thickBot="1" x14ac:dyDescent="0.4">
      <c r="B42" s="44" t="s">
        <v>53</v>
      </c>
      <c r="C42" s="45">
        <f>+SUM(C6:C41)</f>
        <v>6643497</v>
      </c>
      <c r="D42" s="46">
        <f>SUM(D6:D41)</f>
        <v>6643497</v>
      </c>
      <c r="E42" s="46">
        <f>SUM(E6:E41)</f>
        <v>6837279</v>
      </c>
      <c r="F42" s="46">
        <f t="shared" ref="F42:I42" si="0">SUM(F6:F41)</f>
        <v>6837278.6939999992</v>
      </c>
      <c r="G42" s="46">
        <f t="shared" si="0"/>
        <v>7755783.6129999999</v>
      </c>
      <c r="H42" s="46">
        <f t="shared" si="0"/>
        <v>7745810.3449999997</v>
      </c>
      <c r="I42" s="46">
        <f t="shared" si="0"/>
        <v>6559211.535000002</v>
      </c>
    </row>
    <row r="44" spans="1:9" x14ac:dyDescent="0.35">
      <c r="B44" t="s">
        <v>253</v>
      </c>
    </row>
    <row r="45" spans="1:9" x14ac:dyDescent="0.35">
      <c r="B45" t="s">
        <v>254</v>
      </c>
    </row>
  </sheetData>
  <sortState ref="B36:C40">
    <sortCondition descending="1" ref="C36:C40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  <rowBreaks count="1" manualBreakCount="1">
    <brk id="3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opLeftCell="A1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59.7265625" customWidth="1"/>
    <col min="3" max="5" width="17.7265625" customWidth="1"/>
    <col min="6" max="9" width="17.8164062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06"/>
      <c r="H3" s="106"/>
      <c r="I3" s="106"/>
    </row>
    <row r="4" spans="1:9" ht="61.5" customHeight="1" thickBot="1" x14ac:dyDescent="0.4">
      <c r="B4" s="81" t="s">
        <v>184</v>
      </c>
      <c r="C4" s="87" t="str">
        <f>+'III. F Souhrn'!D4</f>
        <v>Fixace                        dle UV 
č. 309/2018</v>
      </c>
      <c r="D4" s="43" t="s">
        <v>193</v>
      </c>
      <c r="E4" s="43" t="s">
        <v>194</v>
      </c>
      <c r="F4" s="43" t="s">
        <v>219</v>
      </c>
      <c r="G4" s="43" t="s">
        <v>220</v>
      </c>
      <c r="H4" s="43" t="s">
        <v>241</v>
      </c>
      <c r="I4" s="43" t="s">
        <v>242</v>
      </c>
    </row>
    <row r="5" spans="1:9" x14ac:dyDescent="0.35">
      <c r="A5" s="65"/>
      <c r="B5" s="80" t="s">
        <v>64</v>
      </c>
      <c r="C5" s="53">
        <v>28090</v>
      </c>
      <c r="D5" s="56">
        <v>29591</v>
      </c>
      <c r="E5" s="56">
        <v>29091</v>
      </c>
      <c r="F5" s="56">
        <v>29090.880000000001</v>
      </c>
      <c r="G5" s="56">
        <v>29091</v>
      </c>
      <c r="H5" s="56">
        <v>29091</v>
      </c>
      <c r="I5" s="56">
        <v>32896</v>
      </c>
    </row>
    <row r="6" spans="1:9" x14ac:dyDescent="0.35">
      <c r="A6" s="65"/>
      <c r="B6" s="36" t="s">
        <v>65</v>
      </c>
      <c r="C6" s="37">
        <v>18066</v>
      </c>
      <c r="D6" s="35">
        <v>18280</v>
      </c>
      <c r="E6" s="35">
        <v>18710</v>
      </c>
      <c r="F6" s="35">
        <v>18694.190999999999</v>
      </c>
      <c r="G6" s="35">
        <v>18710</v>
      </c>
      <c r="H6" s="35">
        <v>18666.484</v>
      </c>
      <c r="I6" s="35">
        <v>22353</v>
      </c>
    </row>
    <row r="7" spans="1:9" x14ac:dyDescent="0.35">
      <c r="A7" s="65"/>
      <c r="B7" s="36" t="s">
        <v>59</v>
      </c>
      <c r="C7" s="37">
        <v>10922</v>
      </c>
      <c r="D7" s="35">
        <v>11572</v>
      </c>
      <c r="E7" s="35">
        <v>11117</v>
      </c>
      <c r="F7" s="35">
        <v>11117</v>
      </c>
      <c r="G7" s="35">
        <v>11117</v>
      </c>
      <c r="H7" s="35">
        <v>11117</v>
      </c>
      <c r="I7" s="35">
        <v>11790</v>
      </c>
    </row>
    <row r="8" spans="1:9" x14ac:dyDescent="0.35">
      <c r="A8" s="65"/>
      <c r="B8" s="36" t="s">
        <v>71</v>
      </c>
      <c r="C8" s="37">
        <v>4574</v>
      </c>
      <c r="D8" s="35">
        <v>4764</v>
      </c>
      <c r="E8" s="35">
        <v>4656</v>
      </c>
      <c r="F8" s="35">
        <v>4653.5259999999998</v>
      </c>
      <c r="G8" s="35">
        <v>4656</v>
      </c>
      <c r="H8" s="35">
        <v>4651.4859999999999</v>
      </c>
      <c r="I8" s="35">
        <v>5062</v>
      </c>
    </row>
    <row r="9" spans="1:9" x14ac:dyDescent="0.35">
      <c r="A9" s="65"/>
      <c r="B9" s="36" t="s">
        <v>63</v>
      </c>
      <c r="C9" s="37">
        <v>4670</v>
      </c>
      <c r="D9" s="35">
        <v>4669</v>
      </c>
      <c r="E9" s="35">
        <v>4753</v>
      </c>
      <c r="F9" s="35">
        <v>4730.09</v>
      </c>
      <c r="G9" s="35">
        <v>4753</v>
      </c>
      <c r="H9" s="35">
        <v>4719.1760000000004</v>
      </c>
      <c r="I9" s="35">
        <v>11374</v>
      </c>
    </row>
    <row r="10" spans="1:9" x14ac:dyDescent="0.35">
      <c r="A10" s="65"/>
      <c r="B10" s="36" t="s">
        <v>61</v>
      </c>
      <c r="C10" s="37">
        <v>4541</v>
      </c>
      <c r="D10" s="35">
        <v>4535</v>
      </c>
      <c r="E10" s="35">
        <v>4622</v>
      </c>
      <c r="F10" s="35">
        <v>4620.6279999999997</v>
      </c>
      <c r="G10" s="35">
        <v>4622</v>
      </c>
      <c r="H10" s="35">
        <v>4619.7560000000003</v>
      </c>
      <c r="I10" s="35">
        <v>5148</v>
      </c>
    </row>
    <row r="11" spans="1:9" x14ac:dyDescent="0.35">
      <c r="A11" s="65"/>
      <c r="B11" s="36" t="s">
        <v>58</v>
      </c>
      <c r="C11" s="37">
        <v>3917</v>
      </c>
      <c r="D11" s="35">
        <v>3917</v>
      </c>
      <c r="E11" s="35">
        <v>3987</v>
      </c>
      <c r="F11" s="35">
        <v>3987</v>
      </c>
      <c r="G11" s="35">
        <v>3987</v>
      </c>
      <c r="H11" s="35">
        <v>3987</v>
      </c>
      <c r="I11" s="35">
        <v>6775</v>
      </c>
    </row>
    <row r="12" spans="1:9" x14ac:dyDescent="0.35">
      <c r="A12" s="65"/>
      <c r="B12" s="36" t="s">
        <v>67</v>
      </c>
      <c r="C12" s="37">
        <v>2376</v>
      </c>
      <c r="D12" s="35">
        <v>3626</v>
      </c>
      <c r="E12" s="35">
        <v>2334</v>
      </c>
      <c r="F12" s="35">
        <v>2332.877</v>
      </c>
      <c r="G12" s="35">
        <v>2334</v>
      </c>
      <c r="H12" s="35">
        <v>2334</v>
      </c>
      <c r="I12" s="35">
        <v>2334</v>
      </c>
    </row>
    <row r="13" spans="1:9" x14ac:dyDescent="0.35">
      <c r="A13" s="65"/>
      <c r="B13" s="36" t="s">
        <v>69</v>
      </c>
      <c r="C13" s="37">
        <v>3460</v>
      </c>
      <c r="D13" s="35">
        <v>3456</v>
      </c>
      <c r="E13" s="35">
        <v>3522</v>
      </c>
      <c r="F13" s="35">
        <v>3520.5070000000001</v>
      </c>
      <c r="G13" s="35">
        <v>3522</v>
      </c>
      <c r="H13" s="35">
        <v>3521.203</v>
      </c>
      <c r="I13" s="35">
        <v>3735</v>
      </c>
    </row>
    <row r="14" spans="1:9" x14ac:dyDescent="0.35">
      <c r="A14" s="65"/>
      <c r="B14" s="36" t="s">
        <v>56</v>
      </c>
      <c r="C14" s="37">
        <v>2458</v>
      </c>
      <c r="D14" s="35">
        <v>3153</v>
      </c>
      <c r="E14" s="35">
        <v>2458</v>
      </c>
      <c r="F14" s="35">
        <v>2458</v>
      </c>
      <c r="G14" s="35">
        <v>2458</v>
      </c>
      <c r="H14" s="35">
        <v>2458</v>
      </c>
      <c r="I14" s="35">
        <v>2565</v>
      </c>
    </row>
    <row r="15" spans="1:9" x14ac:dyDescent="0.35">
      <c r="A15" s="65"/>
      <c r="B15" s="36" t="s">
        <v>57</v>
      </c>
      <c r="C15" s="37">
        <v>2919</v>
      </c>
      <c r="D15" s="35">
        <v>2919</v>
      </c>
      <c r="E15" s="35">
        <v>2919</v>
      </c>
      <c r="F15" s="35">
        <v>2919</v>
      </c>
      <c r="G15" s="35">
        <v>2919</v>
      </c>
      <c r="H15" s="35">
        <v>2919</v>
      </c>
      <c r="I15" s="35">
        <v>3046</v>
      </c>
    </row>
    <row r="16" spans="1:9" x14ac:dyDescent="0.35">
      <c r="A16" s="65"/>
      <c r="B16" s="36" t="s">
        <v>66</v>
      </c>
      <c r="C16" s="37">
        <v>2810</v>
      </c>
      <c r="D16" s="35">
        <v>2715</v>
      </c>
      <c r="E16" s="35">
        <v>2810</v>
      </c>
      <c r="F16" s="35">
        <v>2803.25</v>
      </c>
      <c r="G16" s="35">
        <v>2810</v>
      </c>
      <c r="H16" s="35">
        <v>2787.8920000000003</v>
      </c>
      <c r="I16" s="35">
        <v>8703</v>
      </c>
    </row>
    <row r="17" spans="1:9" x14ac:dyDescent="0.35">
      <c r="A17" s="65"/>
      <c r="B17" s="36" t="s">
        <v>60</v>
      </c>
      <c r="C17" s="37">
        <v>151</v>
      </c>
      <c r="D17" s="35">
        <v>1251</v>
      </c>
      <c r="E17" s="35">
        <v>254</v>
      </c>
      <c r="F17" s="35">
        <v>254</v>
      </c>
      <c r="G17" s="35">
        <v>254</v>
      </c>
      <c r="H17" s="35">
        <v>254</v>
      </c>
      <c r="I17" s="35">
        <v>1977</v>
      </c>
    </row>
    <row r="18" spans="1:9" x14ac:dyDescent="0.35">
      <c r="A18" s="65"/>
      <c r="B18" s="36" t="s">
        <v>68</v>
      </c>
      <c r="C18" s="37">
        <v>602</v>
      </c>
      <c r="D18" s="35">
        <v>602</v>
      </c>
      <c r="E18" s="35">
        <v>613</v>
      </c>
      <c r="F18" s="35">
        <v>613</v>
      </c>
      <c r="G18" s="35">
        <v>613</v>
      </c>
      <c r="H18" s="35">
        <v>613</v>
      </c>
      <c r="I18" s="35">
        <v>2082</v>
      </c>
    </row>
    <row r="19" spans="1:9" x14ac:dyDescent="0.35">
      <c r="A19" s="65"/>
      <c r="B19" s="36" t="s">
        <v>70</v>
      </c>
      <c r="C19" s="37">
        <v>254</v>
      </c>
      <c r="D19" s="35">
        <v>314</v>
      </c>
      <c r="E19" s="35">
        <v>254</v>
      </c>
      <c r="F19" s="35">
        <v>254</v>
      </c>
      <c r="G19" s="35">
        <v>254</v>
      </c>
      <c r="H19" s="35">
        <v>254</v>
      </c>
      <c r="I19" s="35">
        <v>4887</v>
      </c>
    </row>
    <row r="20" spans="1:9" x14ac:dyDescent="0.35">
      <c r="A20" s="65"/>
      <c r="B20" s="36" t="s">
        <v>55</v>
      </c>
      <c r="C20" s="37">
        <v>132</v>
      </c>
      <c r="D20" s="35">
        <v>132</v>
      </c>
      <c r="E20" s="35">
        <v>246</v>
      </c>
      <c r="F20" s="35">
        <v>246</v>
      </c>
      <c r="G20" s="35">
        <v>246</v>
      </c>
      <c r="H20" s="35">
        <v>246</v>
      </c>
      <c r="I20" s="35">
        <v>753</v>
      </c>
    </row>
    <row r="21" spans="1:9" x14ac:dyDescent="0.35">
      <c r="A21" s="65"/>
      <c r="B21" s="39" t="s">
        <v>72</v>
      </c>
      <c r="C21" s="40">
        <v>96</v>
      </c>
      <c r="D21" s="38">
        <v>97</v>
      </c>
      <c r="E21" s="38">
        <v>254</v>
      </c>
      <c r="F21" s="38">
        <v>254</v>
      </c>
      <c r="G21" s="38">
        <v>254</v>
      </c>
      <c r="H21" s="38">
        <v>254</v>
      </c>
      <c r="I21" s="38">
        <v>776</v>
      </c>
    </row>
    <row r="22" spans="1:9" x14ac:dyDescent="0.35">
      <c r="A22" s="65"/>
      <c r="B22" s="36" t="s">
        <v>196</v>
      </c>
      <c r="C22" s="40">
        <v>0</v>
      </c>
      <c r="D22" s="38">
        <v>0</v>
      </c>
      <c r="E22" s="38">
        <v>254</v>
      </c>
      <c r="F22" s="38">
        <v>254</v>
      </c>
      <c r="G22" s="38">
        <v>254</v>
      </c>
      <c r="H22" s="38">
        <v>254</v>
      </c>
      <c r="I22" s="38">
        <v>769</v>
      </c>
    </row>
    <row r="23" spans="1:9" x14ac:dyDescent="0.35">
      <c r="A23" s="65"/>
      <c r="B23" s="36" t="s">
        <v>197</v>
      </c>
      <c r="C23" s="40">
        <v>0</v>
      </c>
      <c r="D23" s="38">
        <v>0</v>
      </c>
      <c r="E23" s="38">
        <v>254</v>
      </c>
      <c r="F23" s="38">
        <v>254</v>
      </c>
      <c r="G23" s="38">
        <v>254</v>
      </c>
      <c r="H23" s="38">
        <v>254</v>
      </c>
      <c r="I23" s="38">
        <v>1646</v>
      </c>
    </row>
    <row r="24" spans="1:9" ht="15" thickBot="1" x14ac:dyDescent="0.4">
      <c r="A24" s="65"/>
      <c r="B24" s="39" t="s">
        <v>62</v>
      </c>
      <c r="C24" s="40">
        <v>1</v>
      </c>
      <c r="D24" s="38">
        <v>0</v>
      </c>
      <c r="E24" s="38">
        <v>246</v>
      </c>
      <c r="F24" s="38">
        <v>246</v>
      </c>
      <c r="G24" s="38">
        <v>246</v>
      </c>
      <c r="H24" s="38">
        <v>246</v>
      </c>
      <c r="I24" s="38">
        <v>1417</v>
      </c>
    </row>
    <row r="25" spans="1:9" ht="15" thickBot="1" x14ac:dyDescent="0.4">
      <c r="B25" s="72" t="s">
        <v>53</v>
      </c>
      <c r="C25" s="78">
        <v>90039</v>
      </c>
      <c r="D25" s="74">
        <f>+SUM(D5:D24)</f>
        <v>95593</v>
      </c>
      <c r="E25" s="74">
        <f>+SUM(E5:E24)</f>
        <v>93354</v>
      </c>
      <c r="F25" s="74">
        <f>+SUM(F5:F24)</f>
        <v>93301.948999999979</v>
      </c>
      <c r="G25" s="74">
        <f>+SUM(G5:G24)</f>
        <v>93354</v>
      </c>
      <c r="H25" s="74">
        <f>SUM(H5:H24)</f>
        <v>93246.996999999988</v>
      </c>
      <c r="I25" s="74">
        <f>SUM(I5:I24)</f>
        <v>130088</v>
      </c>
    </row>
  </sheetData>
  <sortState ref="B5:C22">
    <sortCondition descending="1" ref="C5:C22"/>
  </sortState>
  <pageMargins left="0.51181102362204722" right="0.51181102362204722" top="0.59055118110236227" bottom="0.59055118110236227" header="0.31496062992125984" footer="0.31496062992125984"/>
  <pageSetup paperSize="9" scale="73" fitToHeight="0" orientation="landscape" r:id="rId1"/>
  <headerFooter>
    <oddFooter>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I35"/>
  <sheetViews>
    <sheetView topLeftCell="A22" zoomScalePageLayoutView="8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59.7265625" customWidth="1"/>
    <col min="3" max="5" width="17.7265625" customWidth="1"/>
    <col min="6" max="9" width="17.5429687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06"/>
      <c r="H3" s="106"/>
      <c r="I3" s="106"/>
    </row>
    <row r="4" spans="1:9" ht="75" customHeight="1" thickBot="1" x14ac:dyDescent="0.4">
      <c r="B4" s="81" t="s">
        <v>185</v>
      </c>
      <c r="C4" s="87" t="str">
        <f>+'III. F Souhrn'!D4</f>
        <v>Fixace                        dle UV 
č. 309/2018</v>
      </c>
      <c r="D4" s="43" t="s">
        <v>193</v>
      </c>
      <c r="E4" s="43" t="s">
        <v>208</v>
      </c>
      <c r="F4" s="43" t="s">
        <v>223</v>
      </c>
      <c r="G4" s="43" t="s">
        <v>224</v>
      </c>
      <c r="H4" s="43" t="s">
        <v>243</v>
      </c>
      <c r="I4" s="43" t="s">
        <v>244</v>
      </c>
    </row>
    <row r="5" spans="1:9" x14ac:dyDescent="0.35">
      <c r="A5" s="65"/>
      <c r="B5" s="83" t="s">
        <v>96</v>
      </c>
      <c r="C5" s="53">
        <v>95795.6</v>
      </c>
      <c r="D5" s="56">
        <v>95796</v>
      </c>
      <c r="E5" s="56">
        <v>92333</v>
      </c>
      <c r="F5" s="56">
        <v>92333.264999999999</v>
      </c>
      <c r="G5" s="56">
        <v>92768.862000000008</v>
      </c>
      <c r="H5" s="56">
        <v>92768.862000000008</v>
      </c>
      <c r="I5" s="56">
        <v>92768.862000000008</v>
      </c>
    </row>
    <row r="6" spans="1:9" x14ac:dyDescent="0.35">
      <c r="A6" s="65"/>
      <c r="B6" s="68" t="s">
        <v>89</v>
      </c>
      <c r="C6" s="37">
        <v>82633.7</v>
      </c>
      <c r="D6" s="35">
        <v>82634</v>
      </c>
      <c r="E6" s="35">
        <v>76468</v>
      </c>
      <c r="F6" s="35">
        <v>76468.34</v>
      </c>
      <c r="G6" s="35">
        <v>76903.937000000005</v>
      </c>
      <c r="H6" s="35">
        <v>76903.937000000005</v>
      </c>
      <c r="I6" s="35">
        <v>76903.937000000005</v>
      </c>
    </row>
    <row r="7" spans="1:9" x14ac:dyDescent="0.35">
      <c r="A7" s="65"/>
      <c r="B7" s="68" t="s">
        <v>88</v>
      </c>
      <c r="C7" s="37">
        <v>72542.2</v>
      </c>
      <c r="D7" s="35">
        <v>72542</v>
      </c>
      <c r="E7" s="35">
        <v>75715</v>
      </c>
      <c r="F7" s="35">
        <v>75714.763999999996</v>
      </c>
      <c r="G7" s="35">
        <v>76150.361000000004</v>
      </c>
      <c r="H7" s="35">
        <v>76150.361000000004</v>
      </c>
      <c r="I7" s="35">
        <v>76150.361000000004</v>
      </c>
    </row>
    <row r="8" spans="1:9" x14ac:dyDescent="0.35">
      <c r="A8" s="65"/>
      <c r="B8" s="68" t="s">
        <v>84</v>
      </c>
      <c r="C8" s="37">
        <v>56137.8</v>
      </c>
      <c r="D8" s="35">
        <v>56138</v>
      </c>
      <c r="E8" s="35">
        <v>48089</v>
      </c>
      <c r="F8" s="35">
        <v>48088.705999999998</v>
      </c>
      <c r="G8" s="35">
        <v>48088.705999999998</v>
      </c>
      <c r="H8" s="35">
        <v>48088.705999999998</v>
      </c>
      <c r="I8" s="35">
        <v>48088.705999999998</v>
      </c>
    </row>
    <row r="9" spans="1:9" x14ac:dyDescent="0.35">
      <c r="A9" s="65"/>
      <c r="B9" s="68" t="s">
        <v>83</v>
      </c>
      <c r="C9" s="37">
        <v>42222.9</v>
      </c>
      <c r="D9" s="35">
        <v>42223</v>
      </c>
      <c r="E9" s="35">
        <v>49829</v>
      </c>
      <c r="F9" s="35">
        <v>49829.472999999998</v>
      </c>
      <c r="G9" s="35">
        <v>50265.07</v>
      </c>
      <c r="H9" s="35">
        <v>50265.07</v>
      </c>
      <c r="I9" s="35">
        <v>50265.07</v>
      </c>
    </row>
    <row r="10" spans="1:9" x14ac:dyDescent="0.35">
      <c r="A10" s="65"/>
      <c r="B10" s="68" t="s">
        <v>198</v>
      </c>
      <c r="C10" s="37">
        <v>35301.4</v>
      </c>
      <c r="D10" s="35">
        <v>35301</v>
      </c>
      <c r="E10" s="35">
        <v>38392</v>
      </c>
      <c r="F10" s="35">
        <v>38392.451999999997</v>
      </c>
      <c r="G10" s="35">
        <v>38392.451999999997</v>
      </c>
      <c r="H10" s="35">
        <v>38392.451999999997</v>
      </c>
      <c r="I10" s="35">
        <v>38392.451999999997</v>
      </c>
    </row>
    <row r="11" spans="1:9" x14ac:dyDescent="0.35">
      <c r="A11" s="65"/>
      <c r="B11" s="68" t="s">
        <v>199</v>
      </c>
      <c r="C11" s="37">
        <v>28216.400000000001</v>
      </c>
      <c r="D11" s="35">
        <v>28216</v>
      </c>
      <c r="E11" s="35">
        <v>32634</v>
      </c>
      <c r="F11" s="35">
        <v>32634.234</v>
      </c>
      <c r="G11" s="35">
        <v>33069.830999999998</v>
      </c>
      <c r="H11" s="35">
        <v>33069.830999999998</v>
      </c>
      <c r="I11" s="35">
        <v>33069.830999999998</v>
      </c>
    </row>
    <row r="12" spans="1:9" x14ac:dyDescent="0.35">
      <c r="A12" s="65"/>
      <c r="B12" s="126" t="s">
        <v>234</v>
      </c>
      <c r="C12" s="37">
        <v>26898.9</v>
      </c>
      <c r="D12" s="35">
        <v>26899</v>
      </c>
      <c r="E12" s="35">
        <v>20876</v>
      </c>
      <c r="F12" s="35">
        <v>20875.881000000001</v>
      </c>
      <c r="G12" s="35">
        <v>20875.881000000001</v>
      </c>
      <c r="H12" s="35">
        <v>20875.881000000001</v>
      </c>
      <c r="I12" s="35">
        <v>20875.881000000001</v>
      </c>
    </row>
    <row r="13" spans="1:9" x14ac:dyDescent="0.35">
      <c r="A13" s="65"/>
      <c r="B13" s="70" t="s">
        <v>87</v>
      </c>
      <c r="C13" s="37">
        <v>24417.1</v>
      </c>
      <c r="D13" s="35">
        <v>24417</v>
      </c>
      <c r="E13" s="35">
        <v>24122</v>
      </c>
      <c r="F13" s="35">
        <v>24121.862000000001</v>
      </c>
      <c r="G13" s="35">
        <v>24121.862000000001</v>
      </c>
      <c r="H13" s="35">
        <v>24121.862000000001</v>
      </c>
      <c r="I13" s="35">
        <v>24121.862000000001</v>
      </c>
    </row>
    <row r="14" spans="1:9" x14ac:dyDescent="0.35">
      <c r="A14" s="65"/>
      <c r="B14" s="68" t="s">
        <v>200</v>
      </c>
      <c r="C14" s="37">
        <v>21027.599999999999</v>
      </c>
      <c r="D14" s="35">
        <v>21028</v>
      </c>
      <c r="E14" s="35">
        <v>21067</v>
      </c>
      <c r="F14" s="35">
        <v>21067.017</v>
      </c>
      <c r="G14" s="35">
        <v>21067.017</v>
      </c>
      <c r="H14" s="35">
        <v>21067.017</v>
      </c>
      <c r="I14" s="35">
        <v>21067.017</v>
      </c>
    </row>
    <row r="15" spans="1:9" x14ac:dyDescent="0.35">
      <c r="A15" s="65"/>
      <c r="B15" s="68" t="s">
        <v>90</v>
      </c>
      <c r="C15" s="37">
        <v>20388.900000000001</v>
      </c>
      <c r="D15" s="35">
        <v>20389</v>
      </c>
      <c r="E15" s="35">
        <v>30054</v>
      </c>
      <c r="F15" s="35">
        <v>30054.369000000002</v>
      </c>
      <c r="G15" s="35">
        <v>32781.966</v>
      </c>
      <c r="H15" s="35">
        <v>32781.966</v>
      </c>
      <c r="I15" s="35">
        <v>32781.966</v>
      </c>
    </row>
    <row r="16" spans="1:9" x14ac:dyDescent="0.35">
      <c r="A16" s="65"/>
      <c r="B16" s="68" t="s">
        <v>91</v>
      </c>
      <c r="C16" s="37">
        <v>20103.5</v>
      </c>
      <c r="D16" s="35">
        <v>20103</v>
      </c>
      <c r="E16" s="35">
        <v>27865</v>
      </c>
      <c r="F16" s="35">
        <v>27864.79</v>
      </c>
      <c r="G16" s="35">
        <v>53300.387000000002</v>
      </c>
      <c r="H16" s="35">
        <v>53300.387000000002</v>
      </c>
      <c r="I16" s="35">
        <v>53300.387000000002</v>
      </c>
    </row>
    <row r="17" spans="1:9" x14ac:dyDescent="0.35">
      <c r="A17" s="65"/>
      <c r="B17" s="68" t="s">
        <v>82</v>
      </c>
      <c r="C17" s="37">
        <v>18157.099999999999</v>
      </c>
      <c r="D17" s="35">
        <v>18157</v>
      </c>
      <c r="E17" s="35">
        <v>18034</v>
      </c>
      <c r="F17" s="35">
        <v>18034.342000000001</v>
      </c>
      <c r="G17" s="35">
        <v>18034.342000000001</v>
      </c>
      <c r="H17" s="35">
        <v>18034.342000000001</v>
      </c>
      <c r="I17" s="35">
        <v>18034.342000000001</v>
      </c>
    </row>
    <row r="18" spans="1:9" x14ac:dyDescent="0.35">
      <c r="A18" s="65"/>
      <c r="B18" s="68" t="s">
        <v>86</v>
      </c>
      <c r="C18" s="37">
        <v>16260.5</v>
      </c>
      <c r="D18" s="35">
        <v>16261</v>
      </c>
      <c r="E18" s="35">
        <v>15285</v>
      </c>
      <c r="F18" s="35">
        <v>15285.416999999999</v>
      </c>
      <c r="G18" s="35">
        <v>15858.416999999999</v>
      </c>
      <c r="H18" s="35">
        <v>15858.416999999999</v>
      </c>
      <c r="I18" s="35">
        <v>15858.416999999999</v>
      </c>
    </row>
    <row r="19" spans="1:9" x14ac:dyDescent="0.35">
      <c r="A19" s="65"/>
      <c r="B19" s="70" t="s">
        <v>93</v>
      </c>
      <c r="C19" s="37">
        <v>16194.7</v>
      </c>
      <c r="D19" s="35">
        <v>16195</v>
      </c>
      <c r="E19" s="35">
        <v>23992</v>
      </c>
      <c r="F19" s="35">
        <v>23991.649000000001</v>
      </c>
      <c r="G19" s="35">
        <v>20506.871999999999</v>
      </c>
      <c r="H19" s="35">
        <v>20506.871999999999</v>
      </c>
      <c r="I19" s="35">
        <v>20506.871999999999</v>
      </c>
    </row>
    <row r="20" spans="1:9" x14ac:dyDescent="0.35">
      <c r="A20" s="65"/>
      <c r="B20" s="68" t="s">
        <v>94</v>
      </c>
      <c r="C20" s="37">
        <v>15681</v>
      </c>
      <c r="D20" s="35">
        <v>15681</v>
      </c>
      <c r="E20" s="35">
        <v>24599</v>
      </c>
      <c r="F20" s="35">
        <v>24598.503000000001</v>
      </c>
      <c r="G20" s="35">
        <v>25034.100000000002</v>
      </c>
      <c r="H20" s="35">
        <v>25034.100000000002</v>
      </c>
      <c r="I20" s="35">
        <v>25034.100000000002</v>
      </c>
    </row>
    <row r="21" spans="1:9" x14ac:dyDescent="0.35">
      <c r="A21" s="65"/>
      <c r="B21" s="68" t="s">
        <v>85</v>
      </c>
      <c r="C21" s="37">
        <v>15157.7</v>
      </c>
      <c r="D21" s="35">
        <v>15158</v>
      </c>
      <c r="E21" s="35">
        <v>17697</v>
      </c>
      <c r="F21" s="35">
        <v>17697.112000000001</v>
      </c>
      <c r="G21" s="35">
        <v>17697.112000000001</v>
      </c>
      <c r="H21" s="35">
        <v>17697.112000000001</v>
      </c>
      <c r="I21" s="35">
        <v>17697.112000000001</v>
      </c>
    </row>
    <row r="22" spans="1:9" x14ac:dyDescent="0.35">
      <c r="A22" s="65"/>
      <c r="B22" s="70" t="s">
        <v>95</v>
      </c>
      <c r="C22" s="37">
        <v>13102.5</v>
      </c>
      <c r="D22" s="35">
        <v>13102</v>
      </c>
      <c r="E22" s="35">
        <v>15690</v>
      </c>
      <c r="F22" s="35">
        <v>15689.970000000001</v>
      </c>
      <c r="G22" s="35">
        <v>15689.970000000001</v>
      </c>
      <c r="H22" s="35">
        <v>15689.970000000001</v>
      </c>
      <c r="I22" s="35">
        <v>15689.970000000001</v>
      </c>
    </row>
    <row r="23" spans="1:9" ht="15" thickBot="1" x14ac:dyDescent="0.4">
      <c r="A23" s="65"/>
      <c r="B23" s="69" t="s">
        <v>92</v>
      </c>
      <c r="C23" s="54">
        <v>7020.3</v>
      </c>
      <c r="D23" s="55">
        <v>7020</v>
      </c>
      <c r="E23" s="55">
        <v>5881</v>
      </c>
      <c r="F23" s="55">
        <v>5880.7110000000002</v>
      </c>
      <c r="G23" s="55">
        <v>5880.7110000000002</v>
      </c>
      <c r="H23" s="55">
        <v>5880.7110000000002</v>
      </c>
      <c r="I23" s="55">
        <v>5880.7110000000002</v>
      </c>
    </row>
    <row r="24" spans="1:9" ht="15" thickBot="1" x14ac:dyDescent="0.4">
      <c r="B24" s="44" t="s">
        <v>53</v>
      </c>
      <c r="C24" s="45">
        <f>SUM(C5:C23)</f>
        <v>627259.79999999993</v>
      </c>
      <c r="D24" s="46">
        <f t="shared" ref="D24:E24" si="0">SUM(D5:D23)</f>
        <v>627260</v>
      </c>
      <c r="E24" s="46">
        <f t="shared" si="0"/>
        <v>658622</v>
      </c>
      <c r="F24" s="46">
        <f t="shared" ref="F24:G24" si="1">SUM(F5:F23)</f>
        <v>658622.85699999984</v>
      </c>
      <c r="G24" s="46">
        <f t="shared" si="1"/>
        <v>686487.85599999991</v>
      </c>
      <c r="H24" s="46">
        <f>SUM(H5:H23)</f>
        <v>686487.85599999991</v>
      </c>
      <c r="I24" s="46">
        <f>SUM(I5:I23)</f>
        <v>686487.85599999991</v>
      </c>
    </row>
    <row r="35" spans="3:3" x14ac:dyDescent="0.35">
      <c r="C35" s="9"/>
    </row>
  </sheetData>
  <sortState ref="B5:D23">
    <sortCondition descending="1" ref="C5:C23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I67"/>
  <sheetViews>
    <sheetView showGridLines="0" topLeftCell="A46" zoomScalePageLayoutView="8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59.7265625" customWidth="1"/>
    <col min="3" max="9" width="17.7265625" customWidth="1"/>
  </cols>
  <sheetData>
    <row r="1" spans="1:9" ht="18.5" x14ac:dyDescent="0.45">
      <c r="A1" s="1"/>
      <c r="B1" s="8" t="s">
        <v>249</v>
      </c>
      <c r="C1" s="7"/>
    </row>
    <row r="2" spans="1:9" ht="10" customHeight="1" x14ac:dyDescent="0.45">
      <c r="A2" s="1"/>
      <c r="B2" s="2"/>
      <c r="C2" s="7"/>
    </row>
    <row r="3" spans="1:9" ht="15" thickBot="1" x14ac:dyDescent="0.4">
      <c r="I3" s="106"/>
    </row>
    <row r="4" spans="1:9" ht="75" customHeight="1" thickBot="1" x14ac:dyDescent="0.4">
      <c r="B4" s="81" t="s">
        <v>186</v>
      </c>
      <c r="C4" s="88" t="str">
        <f>+'III. F Souhrn'!D4</f>
        <v>Fixace                        dle UV 
č. 309/2018</v>
      </c>
      <c r="D4" s="43" t="s">
        <v>193</v>
      </c>
      <c r="E4" s="43" t="s">
        <v>208</v>
      </c>
      <c r="F4" s="43" t="s">
        <v>223</v>
      </c>
      <c r="G4" s="43" t="s">
        <v>224</v>
      </c>
      <c r="H4" s="43" t="s">
        <v>243</v>
      </c>
      <c r="I4" s="43" t="s">
        <v>244</v>
      </c>
    </row>
    <row r="5" spans="1:9" x14ac:dyDescent="0.35">
      <c r="A5" s="65"/>
      <c r="B5" s="82" t="s">
        <v>209</v>
      </c>
      <c r="C5" s="53">
        <v>561689</v>
      </c>
      <c r="D5" s="56">
        <v>561689</v>
      </c>
      <c r="E5" s="56">
        <v>566738</v>
      </c>
      <c r="F5" s="56">
        <v>566738</v>
      </c>
      <c r="G5" s="56">
        <v>446975</v>
      </c>
      <c r="H5" s="56">
        <v>446975</v>
      </c>
      <c r="I5" s="56">
        <v>590955</v>
      </c>
    </row>
    <row r="6" spans="1:9" x14ac:dyDescent="0.35">
      <c r="A6" s="65"/>
      <c r="B6" s="47" t="s">
        <v>17</v>
      </c>
      <c r="C6" s="37">
        <v>186184</v>
      </c>
      <c r="D6" s="35">
        <v>186184</v>
      </c>
      <c r="E6" s="35">
        <v>185945</v>
      </c>
      <c r="F6" s="35">
        <v>185945</v>
      </c>
      <c r="G6" s="35">
        <v>233475</v>
      </c>
      <c r="H6" s="35">
        <v>233475</v>
      </c>
      <c r="I6" s="35">
        <v>248964</v>
      </c>
    </row>
    <row r="7" spans="1:9" x14ac:dyDescent="0.35">
      <c r="A7" s="65"/>
      <c r="B7" s="47" t="s">
        <v>5</v>
      </c>
      <c r="C7" s="37">
        <v>178657</v>
      </c>
      <c r="D7" s="35">
        <v>178657</v>
      </c>
      <c r="E7" s="35">
        <v>178223</v>
      </c>
      <c r="F7" s="35">
        <v>176223</v>
      </c>
      <c r="G7" s="35">
        <v>199004</v>
      </c>
      <c r="H7" s="35">
        <v>199004</v>
      </c>
      <c r="I7" s="35">
        <v>209406</v>
      </c>
    </row>
    <row r="8" spans="1:9" x14ac:dyDescent="0.35">
      <c r="A8" s="65"/>
      <c r="B8" s="47" t="s">
        <v>40</v>
      </c>
      <c r="C8" s="37">
        <v>168472</v>
      </c>
      <c r="D8" s="35">
        <v>168472</v>
      </c>
      <c r="E8" s="35">
        <v>186988</v>
      </c>
      <c r="F8" s="35">
        <v>186988</v>
      </c>
      <c r="G8" s="35">
        <v>154313</v>
      </c>
      <c r="H8" s="35">
        <v>154313</v>
      </c>
      <c r="I8" s="35">
        <v>160735</v>
      </c>
    </row>
    <row r="9" spans="1:9" x14ac:dyDescent="0.35">
      <c r="A9" s="65"/>
      <c r="B9" s="47" t="s">
        <v>38</v>
      </c>
      <c r="C9" s="37">
        <v>143639</v>
      </c>
      <c r="D9" s="35">
        <v>143639</v>
      </c>
      <c r="E9" s="35">
        <v>145702</v>
      </c>
      <c r="F9" s="35">
        <v>145702</v>
      </c>
      <c r="G9" s="35">
        <v>175314</v>
      </c>
      <c r="H9" s="35">
        <v>175314</v>
      </c>
      <c r="I9" s="35">
        <v>201819</v>
      </c>
    </row>
    <row r="10" spans="1:9" x14ac:dyDescent="0.35">
      <c r="A10" s="65"/>
      <c r="B10" s="47" t="s">
        <v>39</v>
      </c>
      <c r="C10" s="37">
        <v>127013</v>
      </c>
      <c r="D10" s="35">
        <v>127013</v>
      </c>
      <c r="E10" s="35">
        <v>157225</v>
      </c>
      <c r="F10" s="35">
        <v>157225</v>
      </c>
      <c r="G10" s="35">
        <v>212106</v>
      </c>
      <c r="H10" s="35">
        <v>212106</v>
      </c>
      <c r="I10" s="35">
        <v>256427</v>
      </c>
    </row>
    <row r="11" spans="1:9" x14ac:dyDescent="0.35">
      <c r="A11" s="65"/>
      <c r="B11" s="47" t="s">
        <v>10</v>
      </c>
      <c r="C11" s="37">
        <v>124407</v>
      </c>
      <c r="D11" s="35">
        <v>124407</v>
      </c>
      <c r="E11" s="35">
        <v>126193</v>
      </c>
      <c r="F11" s="35">
        <v>126193</v>
      </c>
      <c r="G11" s="35">
        <v>138830</v>
      </c>
      <c r="H11" s="35">
        <v>138830</v>
      </c>
      <c r="I11" s="35">
        <v>147542</v>
      </c>
    </row>
    <row r="12" spans="1:9" x14ac:dyDescent="0.35">
      <c r="A12" s="65"/>
      <c r="B12" s="47" t="s">
        <v>37</v>
      </c>
      <c r="C12" s="37">
        <v>112977</v>
      </c>
      <c r="D12" s="35">
        <v>112977</v>
      </c>
      <c r="E12" s="35">
        <v>114599</v>
      </c>
      <c r="F12" s="35">
        <v>114599</v>
      </c>
      <c r="G12" s="35">
        <v>128642</v>
      </c>
      <c r="H12" s="35">
        <v>128642</v>
      </c>
      <c r="I12" s="35">
        <v>133450</v>
      </c>
    </row>
    <row r="13" spans="1:9" x14ac:dyDescent="0.35">
      <c r="A13" s="65"/>
      <c r="B13" s="47" t="s">
        <v>7</v>
      </c>
      <c r="C13" s="37">
        <v>96440</v>
      </c>
      <c r="D13" s="35">
        <v>96440</v>
      </c>
      <c r="E13" s="35">
        <v>97825</v>
      </c>
      <c r="F13" s="35">
        <v>97825</v>
      </c>
      <c r="G13" s="35">
        <v>108889</v>
      </c>
      <c r="H13" s="35">
        <v>108889</v>
      </c>
      <c r="I13" s="35">
        <v>113042</v>
      </c>
    </row>
    <row r="14" spans="1:9" x14ac:dyDescent="0.35">
      <c r="A14" s="65"/>
      <c r="B14" s="47" t="s">
        <v>50</v>
      </c>
      <c r="C14" s="37">
        <v>94306</v>
      </c>
      <c r="D14" s="35">
        <v>94306</v>
      </c>
      <c r="E14" s="35">
        <v>95660</v>
      </c>
      <c r="F14" s="35">
        <v>95660</v>
      </c>
      <c r="G14" s="35">
        <v>104485</v>
      </c>
      <c r="H14" s="35">
        <v>104485</v>
      </c>
      <c r="I14" s="35">
        <v>108546</v>
      </c>
    </row>
    <row r="15" spans="1:9" x14ac:dyDescent="0.35">
      <c r="A15" s="65"/>
      <c r="B15" s="47" t="s">
        <v>30</v>
      </c>
      <c r="C15" s="37">
        <v>92604</v>
      </c>
      <c r="D15" s="35">
        <v>92604</v>
      </c>
      <c r="E15" s="35">
        <v>93933</v>
      </c>
      <c r="F15" s="35">
        <v>93933</v>
      </c>
      <c r="G15" s="35">
        <v>103464</v>
      </c>
      <c r="H15" s="35">
        <v>103464</v>
      </c>
      <c r="I15" s="35">
        <v>107458</v>
      </c>
    </row>
    <row r="16" spans="1:9" s="16" customFormat="1" x14ac:dyDescent="0.35">
      <c r="A16" s="65"/>
      <c r="B16" s="47" t="s">
        <v>3</v>
      </c>
      <c r="C16" s="37">
        <v>83774</v>
      </c>
      <c r="D16" s="35">
        <v>83774</v>
      </c>
      <c r="E16" s="35">
        <v>84976</v>
      </c>
      <c r="F16" s="35">
        <v>84976</v>
      </c>
      <c r="G16" s="35">
        <v>92763</v>
      </c>
      <c r="H16" s="35">
        <v>92763</v>
      </c>
      <c r="I16" s="35">
        <v>95979</v>
      </c>
    </row>
    <row r="17" spans="1:9" x14ac:dyDescent="0.35">
      <c r="A17" s="65"/>
      <c r="B17" s="66" t="s">
        <v>35</v>
      </c>
      <c r="C17" s="37">
        <v>81077</v>
      </c>
      <c r="D17" s="35">
        <v>81077</v>
      </c>
      <c r="E17" s="35">
        <v>82242</v>
      </c>
      <c r="F17" s="35">
        <v>82242</v>
      </c>
      <c r="G17" s="35">
        <v>89225</v>
      </c>
      <c r="H17" s="35">
        <v>89225</v>
      </c>
      <c r="I17" s="35">
        <v>92757</v>
      </c>
    </row>
    <row r="18" spans="1:9" x14ac:dyDescent="0.35">
      <c r="A18" s="65"/>
      <c r="B18" s="47" t="s">
        <v>9</v>
      </c>
      <c r="C18" s="37">
        <v>80611</v>
      </c>
      <c r="D18" s="35">
        <v>80611</v>
      </c>
      <c r="E18" s="35">
        <v>81768</v>
      </c>
      <c r="F18" s="35">
        <v>81768</v>
      </c>
      <c r="G18" s="35">
        <v>88587</v>
      </c>
      <c r="H18" s="35">
        <v>88587</v>
      </c>
      <c r="I18" s="35">
        <v>90256</v>
      </c>
    </row>
    <row r="19" spans="1:9" x14ac:dyDescent="0.35">
      <c r="A19" s="65"/>
      <c r="B19" s="66" t="s">
        <v>33</v>
      </c>
      <c r="C19" s="37">
        <v>78812</v>
      </c>
      <c r="D19" s="35">
        <v>78812</v>
      </c>
      <c r="E19" s="35">
        <v>97423</v>
      </c>
      <c r="F19" s="35">
        <v>97423</v>
      </c>
      <c r="G19" s="35">
        <v>163241</v>
      </c>
      <c r="H19" s="35">
        <v>163241</v>
      </c>
      <c r="I19" s="35">
        <v>128701</v>
      </c>
    </row>
    <row r="20" spans="1:9" x14ac:dyDescent="0.35">
      <c r="A20" s="65"/>
      <c r="B20" s="47" t="s">
        <v>23</v>
      </c>
      <c r="C20" s="37">
        <v>78579</v>
      </c>
      <c r="D20" s="35">
        <v>78579</v>
      </c>
      <c r="E20" s="35">
        <v>79907</v>
      </c>
      <c r="F20" s="35">
        <v>79907</v>
      </c>
      <c r="G20" s="35">
        <v>110091</v>
      </c>
      <c r="H20" s="35">
        <v>110091</v>
      </c>
      <c r="I20" s="35">
        <v>113069</v>
      </c>
    </row>
    <row r="21" spans="1:9" x14ac:dyDescent="0.35">
      <c r="A21" s="65"/>
      <c r="B21" s="66" t="s">
        <v>49</v>
      </c>
      <c r="C21" s="37">
        <v>76614</v>
      </c>
      <c r="D21" s="35">
        <v>76614</v>
      </c>
      <c r="E21" s="35">
        <v>77514</v>
      </c>
      <c r="F21" s="35">
        <v>77514</v>
      </c>
      <c r="G21" s="35">
        <v>78640</v>
      </c>
      <c r="H21" s="35">
        <v>78640</v>
      </c>
      <c r="I21" s="35">
        <v>81938</v>
      </c>
    </row>
    <row r="22" spans="1:9" x14ac:dyDescent="0.35">
      <c r="A22" s="65"/>
      <c r="B22" s="47" t="s">
        <v>4</v>
      </c>
      <c r="C22" s="37">
        <v>75089</v>
      </c>
      <c r="D22" s="35">
        <v>75089</v>
      </c>
      <c r="E22" s="35">
        <v>76167</v>
      </c>
      <c r="F22" s="35">
        <v>76167</v>
      </c>
      <c r="G22" s="35">
        <v>84386</v>
      </c>
      <c r="H22" s="35">
        <v>84386</v>
      </c>
      <c r="I22" s="35">
        <v>87680</v>
      </c>
    </row>
    <row r="23" spans="1:9" x14ac:dyDescent="0.35">
      <c r="A23" s="65"/>
      <c r="B23" s="47" t="s">
        <v>28</v>
      </c>
      <c r="C23" s="37">
        <v>72090</v>
      </c>
      <c r="D23" s="35">
        <v>72090</v>
      </c>
      <c r="E23" s="35">
        <v>106333</v>
      </c>
      <c r="F23" s="35">
        <v>106333</v>
      </c>
      <c r="G23" s="35">
        <v>119376</v>
      </c>
      <c r="H23" s="35">
        <v>119376</v>
      </c>
      <c r="I23" s="35">
        <v>122562</v>
      </c>
    </row>
    <row r="24" spans="1:9" x14ac:dyDescent="0.35">
      <c r="A24" s="65"/>
      <c r="B24" s="47" t="s">
        <v>32</v>
      </c>
      <c r="C24" s="37">
        <v>68155</v>
      </c>
      <c r="D24" s="35">
        <v>68155</v>
      </c>
      <c r="E24" s="35">
        <v>69134</v>
      </c>
      <c r="F24" s="35">
        <v>69134</v>
      </c>
      <c r="G24" s="35">
        <v>76731</v>
      </c>
      <c r="H24" s="35">
        <v>76731</v>
      </c>
      <c r="I24" s="35">
        <v>83850</v>
      </c>
    </row>
    <row r="25" spans="1:9" x14ac:dyDescent="0.35">
      <c r="A25" s="65"/>
      <c r="B25" s="66" t="s">
        <v>29</v>
      </c>
      <c r="C25" s="37">
        <v>67064</v>
      </c>
      <c r="D25" s="35">
        <v>67064</v>
      </c>
      <c r="E25" s="35">
        <v>68027</v>
      </c>
      <c r="F25" s="35">
        <v>68027</v>
      </c>
      <c r="G25" s="35">
        <v>76240</v>
      </c>
      <c r="H25" s="35">
        <v>76240</v>
      </c>
      <c r="I25" s="35">
        <v>79215</v>
      </c>
    </row>
    <row r="26" spans="1:9" x14ac:dyDescent="0.35">
      <c r="A26" s="65"/>
      <c r="B26" s="66" t="s">
        <v>11</v>
      </c>
      <c r="C26" s="37">
        <v>62816</v>
      </c>
      <c r="D26" s="35">
        <v>62816</v>
      </c>
      <c r="E26" s="35">
        <v>63718</v>
      </c>
      <c r="F26" s="35">
        <v>63718</v>
      </c>
      <c r="G26" s="35">
        <v>69159</v>
      </c>
      <c r="H26" s="35">
        <v>69159</v>
      </c>
      <c r="I26" s="35">
        <v>71966</v>
      </c>
    </row>
    <row r="27" spans="1:9" x14ac:dyDescent="0.35">
      <c r="A27" s="65"/>
      <c r="B27" s="47" t="s">
        <v>45</v>
      </c>
      <c r="C27" s="37">
        <v>59938</v>
      </c>
      <c r="D27" s="35">
        <v>59938</v>
      </c>
      <c r="E27" s="35">
        <v>90172</v>
      </c>
      <c r="F27" s="35">
        <v>90172</v>
      </c>
      <c r="G27" s="35">
        <v>102372</v>
      </c>
      <c r="H27" s="35">
        <v>102372</v>
      </c>
      <c r="I27" s="35">
        <v>104955</v>
      </c>
    </row>
    <row r="28" spans="1:9" x14ac:dyDescent="0.35">
      <c r="A28" s="65"/>
      <c r="B28" s="47" t="s">
        <v>43</v>
      </c>
      <c r="C28" s="37">
        <v>58478</v>
      </c>
      <c r="D28" s="35">
        <v>58478</v>
      </c>
      <c r="E28" s="35">
        <v>59317</v>
      </c>
      <c r="F28" s="35">
        <v>59317</v>
      </c>
      <c r="G28" s="35">
        <v>64279</v>
      </c>
      <c r="H28" s="35">
        <v>64279</v>
      </c>
      <c r="I28" s="35">
        <v>65919</v>
      </c>
    </row>
    <row r="29" spans="1:9" x14ac:dyDescent="0.35">
      <c r="A29" s="65"/>
      <c r="B29" s="47" t="s">
        <v>6</v>
      </c>
      <c r="C29" s="37">
        <v>57967</v>
      </c>
      <c r="D29" s="35">
        <v>57967</v>
      </c>
      <c r="E29" s="35">
        <v>58799</v>
      </c>
      <c r="F29" s="35">
        <v>58799</v>
      </c>
      <c r="G29" s="35">
        <v>62680</v>
      </c>
      <c r="H29" s="35">
        <v>62680</v>
      </c>
      <c r="I29" s="35">
        <v>86572</v>
      </c>
    </row>
    <row r="30" spans="1:9" x14ac:dyDescent="0.35">
      <c r="A30" s="65"/>
      <c r="B30" s="47" t="s">
        <v>213</v>
      </c>
      <c r="C30" s="37">
        <v>54818</v>
      </c>
      <c r="D30" s="35">
        <v>54818</v>
      </c>
      <c r="E30" s="35">
        <v>57826</v>
      </c>
      <c r="F30" s="35">
        <v>57826</v>
      </c>
      <c r="G30" s="35">
        <v>78793.740000000005</v>
      </c>
      <c r="H30" s="35">
        <v>78793.740000000005</v>
      </c>
      <c r="I30" s="35">
        <v>169857</v>
      </c>
    </row>
    <row r="31" spans="1:9" x14ac:dyDescent="0.35">
      <c r="A31" s="65"/>
      <c r="B31" s="47" t="s">
        <v>2</v>
      </c>
      <c r="C31" s="37">
        <v>53845</v>
      </c>
      <c r="D31" s="35">
        <v>53845</v>
      </c>
      <c r="E31" s="35">
        <v>55818</v>
      </c>
      <c r="F31" s="35">
        <v>55818</v>
      </c>
      <c r="G31" s="35">
        <v>61250</v>
      </c>
      <c r="H31" s="35">
        <v>61250</v>
      </c>
      <c r="I31" s="35">
        <v>64267</v>
      </c>
    </row>
    <row r="32" spans="1:9" x14ac:dyDescent="0.35">
      <c r="A32" s="65"/>
      <c r="B32" s="66" t="s">
        <v>47</v>
      </c>
      <c r="C32" s="37">
        <v>53678</v>
      </c>
      <c r="D32" s="35">
        <v>53678</v>
      </c>
      <c r="E32" s="35">
        <v>54449</v>
      </c>
      <c r="F32" s="35">
        <v>54449</v>
      </c>
      <c r="G32" s="35">
        <v>60683</v>
      </c>
      <c r="H32" s="35">
        <v>60683</v>
      </c>
      <c r="I32" s="35">
        <v>63124</v>
      </c>
    </row>
    <row r="33" spans="1:9" x14ac:dyDescent="0.35">
      <c r="A33" s="65"/>
      <c r="B33" s="47" t="s">
        <v>16</v>
      </c>
      <c r="C33" s="37">
        <v>53140</v>
      </c>
      <c r="D33" s="35">
        <v>53140</v>
      </c>
      <c r="E33" s="35">
        <v>53903</v>
      </c>
      <c r="F33" s="35">
        <v>53903</v>
      </c>
      <c r="G33" s="35">
        <v>57171</v>
      </c>
      <c r="H33" s="35">
        <v>57171</v>
      </c>
      <c r="I33" s="35">
        <v>59592</v>
      </c>
    </row>
    <row r="34" spans="1:9" x14ac:dyDescent="0.35">
      <c r="A34" s="65"/>
      <c r="B34" s="66" t="s">
        <v>31</v>
      </c>
      <c r="C34" s="37">
        <v>47800</v>
      </c>
      <c r="D34" s="35">
        <v>47800</v>
      </c>
      <c r="E34" s="35">
        <v>48486</v>
      </c>
      <c r="F34" s="35">
        <v>48486</v>
      </c>
      <c r="G34" s="35">
        <v>52543</v>
      </c>
      <c r="H34" s="35">
        <v>52543</v>
      </c>
      <c r="I34" s="35">
        <v>54752</v>
      </c>
    </row>
    <row r="35" spans="1:9" x14ac:dyDescent="0.35">
      <c r="A35" s="65"/>
      <c r="B35" s="47" t="s">
        <v>13</v>
      </c>
      <c r="C35" s="37">
        <v>47557</v>
      </c>
      <c r="D35" s="35">
        <v>47557</v>
      </c>
      <c r="E35" s="35">
        <v>48240</v>
      </c>
      <c r="F35" s="35">
        <v>48240</v>
      </c>
      <c r="G35" s="35">
        <v>51978</v>
      </c>
      <c r="H35" s="35">
        <v>51978</v>
      </c>
      <c r="I35" s="35">
        <v>54188</v>
      </c>
    </row>
    <row r="36" spans="1:9" x14ac:dyDescent="0.35">
      <c r="A36" s="65"/>
      <c r="B36" s="66" t="s">
        <v>52</v>
      </c>
      <c r="C36" s="37">
        <v>47288</v>
      </c>
      <c r="D36" s="35">
        <v>47288</v>
      </c>
      <c r="E36" s="35">
        <v>47967</v>
      </c>
      <c r="F36" s="35">
        <v>47967</v>
      </c>
      <c r="G36" s="35">
        <v>55184</v>
      </c>
      <c r="H36" s="35">
        <v>55184</v>
      </c>
      <c r="I36" s="35">
        <v>67916</v>
      </c>
    </row>
    <row r="37" spans="1:9" x14ac:dyDescent="0.35">
      <c r="A37" s="65"/>
      <c r="B37" s="66" t="s">
        <v>36</v>
      </c>
      <c r="C37" s="37">
        <v>47008</v>
      </c>
      <c r="D37" s="35">
        <v>47008</v>
      </c>
      <c r="E37" s="35">
        <v>47683</v>
      </c>
      <c r="F37" s="35">
        <v>47683</v>
      </c>
      <c r="G37" s="35">
        <v>51933</v>
      </c>
      <c r="H37" s="35">
        <v>51933</v>
      </c>
      <c r="I37" s="35">
        <v>54116</v>
      </c>
    </row>
    <row r="38" spans="1:9" x14ac:dyDescent="0.35">
      <c r="A38" s="65"/>
      <c r="B38" s="66" t="s">
        <v>34</v>
      </c>
      <c r="C38" s="37">
        <v>44164</v>
      </c>
      <c r="D38" s="35">
        <v>44164</v>
      </c>
      <c r="E38" s="35">
        <v>44799</v>
      </c>
      <c r="F38" s="35">
        <v>44799</v>
      </c>
      <c r="G38" s="35">
        <v>54670</v>
      </c>
      <c r="H38" s="35">
        <v>54670</v>
      </c>
      <c r="I38" s="35">
        <v>59076</v>
      </c>
    </row>
    <row r="39" spans="1:9" x14ac:dyDescent="0.35">
      <c r="A39" s="65"/>
      <c r="B39" s="66" t="s">
        <v>12</v>
      </c>
      <c r="C39" s="37">
        <v>42984</v>
      </c>
      <c r="D39" s="35">
        <v>42984</v>
      </c>
      <c r="E39" s="35">
        <v>43601</v>
      </c>
      <c r="F39" s="35">
        <v>43601</v>
      </c>
      <c r="G39" s="35">
        <v>50476</v>
      </c>
      <c r="H39" s="35">
        <v>50476</v>
      </c>
      <c r="I39" s="35">
        <v>52490</v>
      </c>
    </row>
    <row r="40" spans="1:9" x14ac:dyDescent="0.35">
      <c r="A40" s="65"/>
      <c r="B40" s="47" t="s">
        <v>41</v>
      </c>
      <c r="C40" s="37">
        <v>41298</v>
      </c>
      <c r="D40" s="35">
        <v>41298</v>
      </c>
      <c r="E40" s="35">
        <v>41891</v>
      </c>
      <c r="F40" s="35">
        <v>41891</v>
      </c>
      <c r="G40" s="35">
        <v>45640</v>
      </c>
      <c r="H40" s="35">
        <v>45640</v>
      </c>
      <c r="I40" s="35">
        <v>47214</v>
      </c>
    </row>
    <row r="41" spans="1:9" x14ac:dyDescent="0.35">
      <c r="A41" s="65"/>
      <c r="B41" s="66" t="s">
        <v>25</v>
      </c>
      <c r="C41" s="37">
        <v>39820</v>
      </c>
      <c r="D41" s="35">
        <v>39820</v>
      </c>
      <c r="E41" s="35">
        <v>40391</v>
      </c>
      <c r="F41" s="35">
        <v>40391</v>
      </c>
      <c r="G41" s="35">
        <v>46661</v>
      </c>
      <c r="H41" s="35">
        <v>46661</v>
      </c>
      <c r="I41" s="35">
        <v>48550</v>
      </c>
    </row>
    <row r="42" spans="1:9" x14ac:dyDescent="0.35">
      <c r="A42" s="65"/>
      <c r="B42" s="47" t="s">
        <v>22</v>
      </c>
      <c r="C42" s="37">
        <v>38832</v>
      </c>
      <c r="D42" s="35">
        <v>38832</v>
      </c>
      <c r="E42" s="35">
        <v>39389</v>
      </c>
      <c r="F42" s="35">
        <v>39389</v>
      </c>
      <c r="G42" s="35">
        <v>42319</v>
      </c>
      <c r="H42" s="35">
        <v>42319</v>
      </c>
      <c r="I42" s="35">
        <v>44170</v>
      </c>
    </row>
    <row r="43" spans="1:9" x14ac:dyDescent="0.35">
      <c r="A43" s="65"/>
      <c r="B43" s="47" t="s">
        <v>18</v>
      </c>
      <c r="C43" s="37">
        <v>38027</v>
      </c>
      <c r="D43" s="35">
        <v>38027</v>
      </c>
      <c r="E43" s="35">
        <v>38574</v>
      </c>
      <c r="F43" s="35">
        <v>38574</v>
      </c>
      <c r="G43" s="35">
        <v>42112</v>
      </c>
      <c r="H43" s="35">
        <v>42112</v>
      </c>
      <c r="I43" s="35">
        <v>43929</v>
      </c>
    </row>
    <row r="44" spans="1:9" x14ac:dyDescent="0.35">
      <c r="A44" s="65"/>
      <c r="B44" s="47" t="s">
        <v>51</v>
      </c>
      <c r="C44" s="37">
        <v>36579</v>
      </c>
      <c r="D44" s="35">
        <v>36579</v>
      </c>
      <c r="E44" s="35">
        <v>37104</v>
      </c>
      <c r="F44" s="35">
        <v>37104</v>
      </c>
      <c r="G44" s="35">
        <v>109293</v>
      </c>
      <c r="H44" s="35">
        <v>109293</v>
      </c>
      <c r="I44" s="35">
        <v>111760</v>
      </c>
    </row>
    <row r="45" spans="1:9" x14ac:dyDescent="0.35">
      <c r="A45" s="65"/>
      <c r="B45" s="66" t="s">
        <v>24</v>
      </c>
      <c r="C45" s="37">
        <v>34885</v>
      </c>
      <c r="D45" s="35">
        <v>34885</v>
      </c>
      <c r="E45" s="35">
        <v>35386</v>
      </c>
      <c r="F45" s="35">
        <v>35386</v>
      </c>
      <c r="G45" s="35">
        <v>41330</v>
      </c>
      <c r="H45" s="35">
        <v>41330</v>
      </c>
      <c r="I45" s="35">
        <v>43024</v>
      </c>
    </row>
    <row r="46" spans="1:9" x14ac:dyDescent="0.35">
      <c r="A46" s="65"/>
      <c r="B46" s="47" t="s">
        <v>1</v>
      </c>
      <c r="C46" s="37">
        <v>34807</v>
      </c>
      <c r="D46" s="35">
        <v>34807</v>
      </c>
      <c r="E46" s="35">
        <v>37307</v>
      </c>
      <c r="F46" s="35">
        <v>37307</v>
      </c>
      <c r="G46" s="35">
        <v>41678</v>
      </c>
      <c r="H46" s="35">
        <v>41678</v>
      </c>
      <c r="I46" s="35">
        <v>43386</v>
      </c>
    </row>
    <row r="47" spans="1:9" x14ac:dyDescent="0.35">
      <c r="A47" s="65"/>
      <c r="B47" s="66" t="s">
        <v>48</v>
      </c>
      <c r="C47" s="37">
        <v>31528</v>
      </c>
      <c r="D47" s="35">
        <v>31528</v>
      </c>
      <c r="E47" s="35">
        <v>46443</v>
      </c>
      <c r="F47" s="35">
        <v>46443</v>
      </c>
      <c r="G47" s="35">
        <v>52315</v>
      </c>
      <c r="H47" s="35">
        <v>52315</v>
      </c>
      <c r="I47" s="35">
        <v>54073</v>
      </c>
    </row>
    <row r="48" spans="1:9" x14ac:dyDescent="0.35">
      <c r="A48" s="65"/>
      <c r="B48" s="47" t="s">
        <v>14</v>
      </c>
      <c r="C48" s="37">
        <v>30847</v>
      </c>
      <c r="D48" s="35">
        <v>30847</v>
      </c>
      <c r="E48" s="35">
        <v>31290</v>
      </c>
      <c r="F48" s="35">
        <v>31290</v>
      </c>
      <c r="G48" s="35">
        <v>36672</v>
      </c>
      <c r="H48" s="35">
        <v>36672</v>
      </c>
      <c r="I48" s="35">
        <v>38410</v>
      </c>
    </row>
    <row r="49" spans="1:9" x14ac:dyDescent="0.35">
      <c r="A49" s="65"/>
      <c r="B49" s="47" t="s">
        <v>27</v>
      </c>
      <c r="C49" s="37">
        <v>30390</v>
      </c>
      <c r="D49" s="35">
        <v>30390</v>
      </c>
      <c r="E49" s="35">
        <v>38697</v>
      </c>
      <c r="F49" s="35">
        <v>38697</v>
      </c>
      <c r="G49" s="35">
        <v>41874</v>
      </c>
      <c r="H49" s="35">
        <v>41874</v>
      </c>
      <c r="I49" s="35">
        <v>43118</v>
      </c>
    </row>
    <row r="50" spans="1:9" x14ac:dyDescent="0.35">
      <c r="A50" s="65"/>
      <c r="B50" s="47" t="s">
        <v>44</v>
      </c>
      <c r="C50" s="37">
        <v>28862</v>
      </c>
      <c r="D50" s="35">
        <v>28862</v>
      </c>
      <c r="E50" s="35">
        <v>29276</v>
      </c>
      <c r="F50" s="35">
        <v>29276</v>
      </c>
      <c r="G50" s="35">
        <v>32565</v>
      </c>
      <c r="H50" s="35">
        <v>32565</v>
      </c>
      <c r="I50" s="35">
        <v>32720</v>
      </c>
    </row>
    <row r="51" spans="1:9" x14ac:dyDescent="0.35">
      <c r="A51" s="65"/>
      <c r="B51" s="66" t="s">
        <v>26</v>
      </c>
      <c r="C51" s="37">
        <v>28316</v>
      </c>
      <c r="D51" s="35">
        <v>28316</v>
      </c>
      <c r="E51" s="35">
        <v>28722</v>
      </c>
      <c r="F51" s="35">
        <v>28722</v>
      </c>
      <c r="G51" s="35">
        <v>32063</v>
      </c>
      <c r="H51" s="35">
        <v>32063</v>
      </c>
      <c r="I51" s="35">
        <v>33695</v>
      </c>
    </row>
    <row r="52" spans="1:9" x14ac:dyDescent="0.35">
      <c r="A52" s="65"/>
      <c r="B52" s="66" t="s">
        <v>42</v>
      </c>
      <c r="C52" s="37">
        <v>28249</v>
      </c>
      <c r="D52" s="35">
        <v>28249</v>
      </c>
      <c r="E52" s="35">
        <v>28654</v>
      </c>
      <c r="F52" s="35">
        <v>28654</v>
      </c>
      <c r="G52" s="35">
        <v>31152</v>
      </c>
      <c r="H52" s="35">
        <v>31152</v>
      </c>
      <c r="I52" s="35">
        <v>33207</v>
      </c>
    </row>
    <row r="53" spans="1:9" x14ac:dyDescent="0.35">
      <c r="A53" s="65"/>
      <c r="B53" s="47" t="s">
        <v>8</v>
      </c>
      <c r="C53" s="37">
        <v>27744</v>
      </c>
      <c r="D53" s="35">
        <v>27744</v>
      </c>
      <c r="E53" s="35">
        <v>20272</v>
      </c>
      <c r="F53" s="35">
        <v>20272</v>
      </c>
      <c r="G53" s="35">
        <v>24054</v>
      </c>
      <c r="H53" s="35">
        <v>24054</v>
      </c>
      <c r="I53" s="35">
        <v>26570</v>
      </c>
    </row>
    <row r="54" spans="1:9" x14ac:dyDescent="0.35">
      <c r="A54" s="65"/>
      <c r="B54" s="47" t="s">
        <v>19</v>
      </c>
      <c r="C54" s="37">
        <v>22980</v>
      </c>
      <c r="D54" s="35">
        <v>22980</v>
      </c>
      <c r="E54" s="35">
        <v>23310</v>
      </c>
      <c r="F54" s="35">
        <v>23310</v>
      </c>
      <c r="G54" s="35">
        <v>25312</v>
      </c>
      <c r="H54" s="35">
        <v>25312</v>
      </c>
      <c r="I54" s="35">
        <v>26763</v>
      </c>
    </row>
    <row r="55" spans="1:9" x14ac:dyDescent="0.35">
      <c r="A55" s="65"/>
      <c r="B55" s="47" t="s">
        <v>15</v>
      </c>
      <c r="C55" s="37">
        <v>22765</v>
      </c>
      <c r="D55" s="35">
        <v>22765</v>
      </c>
      <c r="E55" s="35">
        <v>23092</v>
      </c>
      <c r="F55" s="35">
        <v>23092</v>
      </c>
      <c r="G55" s="35">
        <v>28262</v>
      </c>
      <c r="H55" s="35">
        <v>28262</v>
      </c>
      <c r="I55" s="35">
        <v>27897</v>
      </c>
    </row>
    <row r="56" spans="1:9" x14ac:dyDescent="0.35">
      <c r="A56" s="65"/>
      <c r="B56" s="47" t="s">
        <v>46</v>
      </c>
      <c r="C56" s="37">
        <v>19259</v>
      </c>
      <c r="D56" s="35">
        <v>19259</v>
      </c>
      <c r="E56" s="35">
        <v>19536</v>
      </c>
      <c r="F56" s="35">
        <v>19536</v>
      </c>
      <c r="G56" s="35">
        <v>22953.260000000002</v>
      </c>
      <c r="H56" s="35">
        <v>22953.260000000002</v>
      </c>
      <c r="I56" s="35">
        <v>22775</v>
      </c>
    </row>
    <row r="57" spans="1:9" x14ac:dyDescent="0.35">
      <c r="A57" s="65"/>
      <c r="B57" s="47" t="s">
        <v>20</v>
      </c>
      <c r="C57" s="37">
        <v>18332</v>
      </c>
      <c r="D57" s="35">
        <v>18332</v>
      </c>
      <c r="E57" s="35">
        <v>18595</v>
      </c>
      <c r="F57" s="35">
        <v>18595</v>
      </c>
      <c r="G57" s="35">
        <v>20251</v>
      </c>
      <c r="H57" s="35">
        <v>20251</v>
      </c>
      <c r="I57" s="35">
        <v>21523</v>
      </c>
    </row>
    <row r="58" spans="1:9" ht="15" thickBot="1" x14ac:dyDescent="0.4">
      <c r="A58" s="65"/>
      <c r="B58" s="71" t="s">
        <v>21</v>
      </c>
      <c r="C58" s="40">
        <v>16482</v>
      </c>
      <c r="D58" s="38">
        <v>16482</v>
      </c>
      <c r="E58" s="38">
        <v>16718</v>
      </c>
      <c r="F58" s="38">
        <v>16718</v>
      </c>
      <c r="G58" s="38">
        <v>18955</v>
      </c>
      <c r="H58" s="38">
        <v>18955</v>
      </c>
      <c r="I58" s="38">
        <v>20255</v>
      </c>
    </row>
    <row r="59" spans="1:9" ht="15" thickBot="1" x14ac:dyDescent="0.4">
      <c r="B59" s="72" t="s">
        <v>53</v>
      </c>
      <c r="C59" s="73">
        <v>3949736</v>
      </c>
      <c r="D59" s="74">
        <f>SUM(D5:D58)</f>
        <v>3949736</v>
      </c>
      <c r="E59" s="74">
        <f>SUM(E5:E58)</f>
        <v>4141947</v>
      </c>
      <c r="F59" s="74">
        <f t="shared" ref="F59:G59" si="0">SUM(F5:F58)</f>
        <v>4139947</v>
      </c>
      <c r="G59" s="74">
        <f t="shared" si="0"/>
        <v>4593410</v>
      </c>
      <c r="H59" s="74">
        <f>SUM(H5:H58)</f>
        <v>4593410</v>
      </c>
      <c r="I59" s="74">
        <f>SUM(I5:I58)</f>
        <v>5046180</v>
      </c>
    </row>
    <row r="60" spans="1:9" ht="11.25" customHeight="1" x14ac:dyDescent="0.35"/>
    <row r="61" spans="1:9" x14ac:dyDescent="0.35">
      <c r="B61" t="s">
        <v>210</v>
      </c>
    </row>
    <row r="62" spans="1:9" x14ac:dyDescent="0.35">
      <c r="C62" s="28"/>
      <c r="D62" s="28"/>
      <c r="E62" s="28"/>
      <c r="F62" s="28"/>
      <c r="G62" s="28"/>
      <c r="H62" s="28"/>
      <c r="I62" s="28"/>
    </row>
    <row r="63" spans="1:9" x14ac:dyDescent="0.35">
      <c r="C63" s="28"/>
      <c r="D63" s="28"/>
      <c r="E63" s="28"/>
      <c r="F63" s="28"/>
      <c r="G63" s="28"/>
      <c r="H63" s="28"/>
      <c r="I63" s="28"/>
    </row>
    <row r="64" spans="1:9" x14ac:dyDescent="0.35">
      <c r="C64" s="28"/>
      <c r="D64" s="28"/>
      <c r="E64" s="28"/>
      <c r="F64" s="28"/>
      <c r="G64" s="28"/>
      <c r="H64" s="28"/>
      <c r="I64" s="28"/>
    </row>
    <row r="65" spans="3:9" x14ac:dyDescent="0.35">
      <c r="C65" s="28"/>
      <c r="D65" s="28"/>
      <c r="E65" s="28"/>
      <c r="F65" s="28"/>
      <c r="G65" s="28"/>
      <c r="H65" s="28"/>
      <c r="I65" s="28"/>
    </row>
    <row r="66" spans="3:9" x14ac:dyDescent="0.35">
      <c r="C66" s="28"/>
      <c r="D66" s="28"/>
      <c r="E66" s="28"/>
      <c r="F66" s="28"/>
      <c r="G66" s="28"/>
      <c r="H66" s="28"/>
      <c r="I66" s="28"/>
    </row>
    <row r="67" spans="3:9" x14ac:dyDescent="0.35">
      <c r="C67" s="28"/>
      <c r="D67" s="28"/>
      <c r="E67" s="28"/>
      <c r="F67" s="28"/>
      <c r="G67" s="28"/>
      <c r="H67" s="28"/>
      <c r="I67" s="28"/>
    </row>
  </sheetData>
  <sortState ref="B5:G58">
    <sortCondition descending="1" ref="C5:C58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zoomScalePageLayoutView="8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59.7265625" customWidth="1"/>
    <col min="3" max="9" width="17.726562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06"/>
      <c r="I3" s="106"/>
    </row>
    <row r="4" spans="1:9" ht="63" customHeight="1" thickBot="1" x14ac:dyDescent="0.4">
      <c r="B4" s="42" t="s">
        <v>175</v>
      </c>
      <c r="C4" s="87" t="str">
        <f>+'III. F Souhrn'!D4</f>
        <v>Fixace                        dle UV 
č. 309/2018</v>
      </c>
      <c r="D4" s="43" t="s">
        <v>193</v>
      </c>
      <c r="E4" s="43" t="s">
        <v>194</v>
      </c>
      <c r="F4" s="43" t="s">
        <v>219</v>
      </c>
      <c r="G4" s="43" t="s">
        <v>220</v>
      </c>
      <c r="H4" s="43" t="s">
        <v>241</v>
      </c>
      <c r="I4" s="43" t="s">
        <v>242</v>
      </c>
    </row>
    <row r="5" spans="1:9" ht="15" thickBot="1" x14ac:dyDescent="0.4">
      <c r="B5" s="79" t="s">
        <v>235</v>
      </c>
      <c r="C5" s="75">
        <v>25152</v>
      </c>
      <c r="D5" s="76">
        <v>25152</v>
      </c>
      <c r="E5" s="76">
        <v>25336</v>
      </c>
      <c r="F5" s="129">
        <v>25336</v>
      </c>
      <c r="G5" s="129">
        <v>27870</v>
      </c>
      <c r="H5" s="139">
        <v>27870</v>
      </c>
      <c r="I5" s="139">
        <v>31484</v>
      </c>
    </row>
    <row r="6" spans="1:9" ht="15" thickBot="1" x14ac:dyDescent="0.4">
      <c r="B6" s="77" t="s">
        <v>53</v>
      </c>
      <c r="C6" s="78">
        <v>25152</v>
      </c>
      <c r="D6" s="74">
        <f>SUM(D5)</f>
        <v>25152</v>
      </c>
      <c r="E6" s="74">
        <f>SUM(E5)</f>
        <v>25336</v>
      </c>
      <c r="F6" s="74">
        <f t="shared" ref="F6:G6" si="0">SUM(F5)</f>
        <v>25336</v>
      </c>
      <c r="G6" s="74">
        <f t="shared" si="0"/>
        <v>27870</v>
      </c>
      <c r="H6" s="74">
        <f t="shared" ref="H6:I6" si="1">SUM(H5)</f>
        <v>27870</v>
      </c>
      <c r="I6" s="74">
        <f t="shared" si="1"/>
        <v>31484</v>
      </c>
    </row>
  </sheetData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PageLayoutView="8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59.7265625" customWidth="1"/>
    <col min="3" max="9" width="17.726562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38"/>
      <c r="H3" s="106"/>
      <c r="I3" s="106"/>
    </row>
    <row r="4" spans="1:9" ht="63" customHeight="1" thickBot="1" x14ac:dyDescent="0.4">
      <c r="B4" s="81" t="s">
        <v>176</v>
      </c>
      <c r="C4" s="87" t="str">
        <f>+'III. F Souhrn'!D4</f>
        <v>Fixace                        dle UV 
č. 309/2018</v>
      </c>
      <c r="D4" s="43" t="s">
        <v>193</v>
      </c>
      <c r="E4" s="43" t="s">
        <v>194</v>
      </c>
      <c r="F4" s="43" t="s">
        <v>219</v>
      </c>
      <c r="G4" s="43" t="s">
        <v>220</v>
      </c>
      <c r="H4" s="43" t="s">
        <v>241</v>
      </c>
      <c r="I4" s="81" t="s">
        <v>242</v>
      </c>
    </row>
    <row r="5" spans="1:9" ht="15.5" x14ac:dyDescent="0.35">
      <c r="A5" s="65"/>
      <c r="B5" s="86" t="s">
        <v>226</v>
      </c>
      <c r="C5" s="53">
        <v>80366</v>
      </c>
      <c r="D5" s="56">
        <v>83994</v>
      </c>
      <c r="E5" s="103">
        <v>95584</v>
      </c>
      <c r="F5" s="64">
        <v>61992.892</v>
      </c>
      <c r="G5" s="56">
        <v>110652.05</v>
      </c>
      <c r="H5" s="56">
        <v>96297.747000000003</v>
      </c>
      <c r="I5" s="140">
        <v>86823</v>
      </c>
    </row>
    <row r="6" spans="1:9" ht="15.5" x14ac:dyDescent="0.35">
      <c r="A6" s="65"/>
      <c r="B6" s="36" t="s">
        <v>77</v>
      </c>
      <c r="C6" s="37">
        <v>6000</v>
      </c>
      <c r="D6" s="35">
        <v>6995</v>
      </c>
      <c r="E6" s="104">
        <v>7505</v>
      </c>
      <c r="F6" s="23">
        <v>7504.9000000000005</v>
      </c>
      <c r="G6" s="35">
        <v>7500</v>
      </c>
      <c r="H6" s="35">
        <v>6000</v>
      </c>
      <c r="I6" s="141">
        <v>7500</v>
      </c>
    </row>
    <row r="7" spans="1:9" ht="15.5" x14ac:dyDescent="0.35">
      <c r="A7" s="65"/>
      <c r="B7" s="36" t="s">
        <v>74</v>
      </c>
      <c r="C7" s="37">
        <v>2500</v>
      </c>
      <c r="D7" s="35">
        <v>3700</v>
      </c>
      <c r="E7" s="104">
        <v>3000</v>
      </c>
      <c r="F7" s="23">
        <v>3000</v>
      </c>
      <c r="G7" s="35">
        <v>4000</v>
      </c>
      <c r="H7" s="35">
        <v>4000</v>
      </c>
      <c r="I7" s="141">
        <v>2800</v>
      </c>
    </row>
    <row r="8" spans="1:9" ht="15.5" x14ac:dyDescent="0.35">
      <c r="A8" s="65"/>
      <c r="B8" s="36" t="s">
        <v>78</v>
      </c>
      <c r="C8" s="37">
        <v>1300</v>
      </c>
      <c r="D8" s="35">
        <v>1300</v>
      </c>
      <c r="E8" s="104">
        <v>2000</v>
      </c>
      <c r="F8" s="23">
        <v>2000</v>
      </c>
      <c r="G8" s="35">
        <v>1300</v>
      </c>
      <c r="H8" s="35">
        <v>1300</v>
      </c>
      <c r="I8" s="141">
        <v>1300</v>
      </c>
    </row>
    <row r="9" spans="1:9" ht="15.5" x14ac:dyDescent="0.35">
      <c r="A9" s="65"/>
      <c r="B9" s="36" t="s">
        <v>76</v>
      </c>
      <c r="C9" s="37">
        <v>500</v>
      </c>
      <c r="D9" s="35">
        <v>322</v>
      </c>
      <c r="E9" s="104">
        <v>5101</v>
      </c>
      <c r="F9" s="23">
        <v>4966.6729999999998</v>
      </c>
      <c r="G9" s="35">
        <v>5391.2380000000003</v>
      </c>
      <c r="H9" s="35">
        <v>4504.3739999999998</v>
      </c>
      <c r="I9" s="141">
        <v>1387</v>
      </c>
    </row>
    <row r="10" spans="1:9" ht="16" thickBot="1" x14ac:dyDescent="0.4">
      <c r="A10" s="65"/>
      <c r="B10" s="36" t="s">
        <v>75</v>
      </c>
      <c r="C10" s="40">
        <v>500</v>
      </c>
      <c r="D10" s="38">
        <v>0</v>
      </c>
      <c r="E10" s="130">
        <v>2125</v>
      </c>
      <c r="F10" s="108">
        <v>1922.7139999999999</v>
      </c>
      <c r="G10" s="38">
        <v>836.1</v>
      </c>
      <c r="H10" s="38">
        <v>705.34500000000003</v>
      </c>
      <c r="I10" s="141">
        <v>635</v>
      </c>
    </row>
    <row r="11" spans="1:9" ht="15" thickBot="1" x14ac:dyDescent="0.4">
      <c r="B11" s="72" t="s">
        <v>53</v>
      </c>
      <c r="C11" s="78">
        <v>91166</v>
      </c>
      <c r="D11" s="74">
        <f t="shared" ref="D11:I11" si="0">SUM(D5:D10)</f>
        <v>96311</v>
      </c>
      <c r="E11" s="74">
        <f t="shared" si="0"/>
        <v>115315</v>
      </c>
      <c r="F11" s="74">
        <f t="shared" si="0"/>
        <v>81387.179000000004</v>
      </c>
      <c r="G11" s="74">
        <f t="shared" si="0"/>
        <v>129679.38800000001</v>
      </c>
      <c r="H11" s="74">
        <f t="shared" si="0"/>
        <v>112807.466</v>
      </c>
      <c r="I11" s="78">
        <f t="shared" si="0"/>
        <v>100445</v>
      </c>
    </row>
  </sheetData>
  <sortState ref="B5:C10">
    <sortCondition descending="1" ref="C5:C10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PageLayoutView="8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59.7265625" customWidth="1"/>
    <col min="3" max="5" width="17.7265625" customWidth="1"/>
    <col min="6" max="9" width="17.8164062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38"/>
      <c r="H3" s="106"/>
      <c r="I3" s="106"/>
    </row>
    <row r="4" spans="1:9" ht="63" customHeight="1" thickBot="1" x14ac:dyDescent="0.4">
      <c r="B4" s="81" t="s">
        <v>177</v>
      </c>
      <c r="C4" s="87" t="str">
        <f>CONCATENATE(+'III. F Souhrn'!D4,"*")</f>
        <v>Fixace                        dle UV 
č. 309/2018*</v>
      </c>
      <c r="D4" s="43" t="s">
        <v>193</v>
      </c>
      <c r="E4" s="43" t="s">
        <v>194</v>
      </c>
      <c r="F4" s="43" t="s">
        <v>219</v>
      </c>
      <c r="G4" s="43" t="s">
        <v>220</v>
      </c>
      <c r="H4" s="43" t="s">
        <v>241</v>
      </c>
      <c r="I4" s="43" t="s">
        <v>242</v>
      </c>
    </row>
    <row r="5" spans="1:9" x14ac:dyDescent="0.35">
      <c r="A5" s="65"/>
      <c r="B5" s="80" t="s">
        <v>80</v>
      </c>
      <c r="C5" s="53">
        <v>7000</v>
      </c>
      <c r="D5" s="56">
        <v>25059</v>
      </c>
      <c r="E5" s="103">
        <v>39500</v>
      </c>
      <c r="F5" s="64">
        <v>39500</v>
      </c>
      <c r="G5" s="56">
        <v>48500</v>
      </c>
      <c r="H5" s="56">
        <v>48500</v>
      </c>
      <c r="I5" s="56">
        <v>56100</v>
      </c>
    </row>
    <row r="6" spans="1:9" ht="15" thickBot="1" x14ac:dyDescent="0.4">
      <c r="A6" s="65"/>
      <c r="B6" s="39" t="s">
        <v>81</v>
      </c>
      <c r="C6" s="54">
        <v>7000</v>
      </c>
      <c r="D6" s="55">
        <v>34667</v>
      </c>
      <c r="E6" s="116">
        <v>38919</v>
      </c>
      <c r="F6" s="25">
        <v>38919</v>
      </c>
      <c r="G6" s="55">
        <v>40400</v>
      </c>
      <c r="H6" s="55">
        <v>40400</v>
      </c>
      <c r="I6" s="55">
        <v>28700</v>
      </c>
    </row>
    <row r="7" spans="1:9" ht="15" thickBot="1" x14ac:dyDescent="0.4">
      <c r="B7" s="72" t="s">
        <v>53</v>
      </c>
      <c r="C7" s="45">
        <v>14000</v>
      </c>
      <c r="D7" s="46">
        <f>SUM(D5:D6)</f>
        <v>59726</v>
      </c>
      <c r="E7" s="46">
        <f>SUM(E5:E6)</f>
        <v>78419</v>
      </c>
      <c r="F7" s="46">
        <f t="shared" ref="F7:G7" si="0">SUM(F5:F6)</f>
        <v>78419</v>
      </c>
      <c r="G7" s="46">
        <f t="shared" si="0"/>
        <v>88900</v>
      </c>
      <c r="H7" s="46">
        <f>SUM(H5:H6)</f>
        <v>88900</v>
      </c>
      <c r="I7" s="46">
        <f>SUM(I5:I6)</f>
        <v>84800</v>
      </c>
    </row>
    <row r="10" spans="1:9" ht="46.15" customHeight="1" x14ac:dyDescent="0.35">
      <c r="B10" s="144" t="s">
        <v>211</v>
      </c>
      <c r="C10" s="144"/>
      <c r="D10" s="144"/>
      <c r="E10" s="144"/>
    </row>
  </sheetData>
  <mergeCells count="1">
    <mergeCell ref="B10:E10"/>
  </mergeCells>
  <pageMargins left="0.51181102362204722" right="0.51181102362204722" top="0.59055118110236227" bottom="0.59055118110236227" header="0.31496062992125984" footer="0.31496062992125984"/>
  <pageSetup paperSize="9" scale="73" fitToHeight="0" orientation="landscape" r:id="rId1"/>
  <headerFooter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PageLayoutView="8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59.7265625" customWidth="1"/>
    <col min="3" max="5" width="17.7265625" customWidth="1"/>
    <col min="6" max="9" width="18.2695312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06"/>
      <c r="H3" s="106"/>
      <c r="I3" s="106"/>
    </row>
    <row r="4" spans="1:9" ht="63" customHeight="1" thickBot="1" x14ac:dyDescent="0.4">
      <c r="B4" s="81" t="s">
        <v>178</v>
      </c>
      <c r="C4" s="87" t="str">
        <f>+'III. F Souhrn'!D4</f>
        <v>Fixace                        dle UV 
č. 309/2018</v>
      </c>
      <c r="D4" s="43" t="s">
        <v>193</v>
      </c>
      <c r="E4" s="43" t="s">
        <v>194</v>
      </c>
      <c r="F4" s="43" t="s">
        <v>219</v>
      </c>
      <c r="G4" s="43" t="s">
        <v>220</v>
      </c>
      <c r="H4" s="43" t="s">
        <v>241</v>
      </c>
      <c r="I4" s="43" t="s">
        <v>242</v>
      </c>
    </row>
    <row r="5" spans="1:9" x14ac:dyDescent="0.35">
      <c r="A5" s="65"/>
      <c r="B5" s="127" t="s">
        <v>233</v>
      </c>
      <c r="C5" s="109">
        <v>40977.476999999999</v>
      </c>
      <c r="D5" s="53">
        <v>14710</v>
      </c>
      <c r="E5" s="64">
        <v>39926</v>
      </c>
      <c r="F5" s="64">
        <v>38026.055</v>
      </c>
      <c r="G5" s="64">
        <v>41256.984000000004</v>
      </c>
      <c r="H5" s="64">
        <v>43156.984000000004</v>
      </c>
      <c r="I5" s="64">
        <v>42790.258999999998</v>
      </c>
    </row>
    <row r="6" spans="1:9" x14ac:dyDescent="0.35">
      <c r="A6" s="41"/>
      <c r="B6" s="126" t="s">
        <v>232</v>
      </c>
      <c r="C6" s="110">
        <v>30163.792000000001</v>
      </c>
      <c r="D6" s="37">
        <v>8338</v>
      </c>
      <c r="E6" s="23">
        <v>30773</v>
      </c>
      <c r="F6" s="23">
        <v>30773.455000000002</v>
      </c>
      <c r="G6" s="23">
        <v>29029.295000000002</v>
      </c>
      <c r="H6" s="23">
        <v>29029.295000000002</v>
      </c>
      <c r="I6" s="23">
        <v>29489.278000000002</v>
      </c>
    </row>
    <row r="7" spans="1:9" x14ac:dyDescent="0.35">
      <c r="A7" s="65"/>
      <c r="B7" s="126" t="s">
        <v>237</v>
      </c>
      <c r="C7" s="110">
        <v>22734.508999999998</v>
      </c>
      <c r="D7" s="37">
        <v>9102</v>
      </c>
      <c r="E7" s="23">
        <v>24287</v>
      </c>
      <c r="F7" s="23">
        <v>25733.621999999999</v>
      </c>
      <c r="G7" s="23">
        <v>25618.263999999999</v>
      </c>
      <c r="H7" s="23">
        <v>13068.717000000001</v>
      </c>
      <c r="I7" s="23">
        <v>27151.539000000001</v>
      </c>
    </row>
    <row r="8" spans="1:9" x14ac:dyDescent="0.35">
      <c r="A8" s="65"/>
      <c r="B8" s="68" t="s">
        <v>238</v>
      </c>
      <c r="C8" s="110">
        <v>16886.223000000002</v>
      </c>
      <c r="D8" s="37">
        <v>10225</v>
      </c>
      <c r="E8" s="23">
        <v>16020</v>
      </c>
      <c r="F8" s="23">
        <v>13320.905000000001</v>
      </c>
      <c r="G8" s="23">
        <v>16419.014999999999</v>
      </c>
      <c r="H8" s="23">
        <v>16655.7</v>
      </c>
      <c r="I8" s="23">
        <v>16878.998</v>
      </c>
    </row>
    <row r="9" spans="1:9" x14ac:dyDescent="0.35">
      <c r="A9" s="65"/>
      <c r="B9" s="68" t="s">
        <v>156</v>
      </c>
      <c r="C9" s="110">
        <v>8269.7389999999996</v>
      </c>
      <c r="D9" s="37">
        <v>7393</v>
      </c>
      <c r="E9" s="23">
        <v>8084</v>
      </c>
      <c r="F9" s="23">
        <v>8477.8340000000007</v>
      </c>
      <c r="G9" s="23">
        <v>8483.8150000000005</v>
      </c>
      <c r="H9" s="23">
        <v>8044.7170000000006</v>
      </c>
      <c r="I9" s="23">
        <v>8943.7980000000007</v>
      </c>
    </row>
    <row r="10" spans="1:9" x14ac:dyDescent="0.35">
      <c r="A10" s="65"/>
      <c r="B10" s="68" t="s">
        <v>187</v>
      </c>
      <c r="C10" s="110">
        <v>7013.4830000000002</v>
      </c>
      <c r="D10" s="37">
        <v>6029</v>
      </c>
      <c r="E10" s="23">
        <v>6948</v>
      </c>
      <c r="F10" s="23">
        <v>5580.6810000000005</v>
      </c>
      <c r="G10" s="23">
        <v>7346.8950000000004</v>
      </c>
      <c r="H10" s="23">
        <v>5580.6810000000005</v>
      </c>
      <c r="I10" s="23">
        <v>7806.8780000000006</v>
      </c>
    </row>
    <row r="11" spans="1:9" x14ac:dyDescent="0.35">
      <c r="A11" s="65"/>
      <c r="B11" s="128" t="s">
        <v>231</v>
      </c>
      <c r="C11" s="110">
        <v>6708.81</v>
      </c>
      <c r="D11" s="37">
        <v>4711</v>
      </c>
      <c r="E11" s="23">
        <v>6141</v>
      </c>
      <c r="F11" s="23">
        <v>5114.3850000000002</v>
      </c>
      <c r="G11" s="23">
        <v>6274.2979999999998</v>
      </c>
      <c r="H11" s="23">
        <v>1838.3610000000001</v>
      </c>
      <c r="I11" s="23">
        <v>6427.6260000000002</v>
      </c>
    </row>
    <row r="12" spans="1:9" x14ac:dyDescent="0.35">
      <c r="A12" s="65"/>
      <c r="B12" s="68" t="s">
        <v>239</v>
      </c>
      <c r="C12" s="110">
        <v>6292.9669999999996</v>
      </c>
      <c r="D12" s="37">
        <v>2507</v>
      </c>
      <c r="E12" s="23">
        <v>6561</v>
      </c>
      <c r="F12" s="23">
        <v>8421.6329999999998</v>
      </c>
      <c r="G12" s="23">
        <v>6960.1350000000002</v>
      </c>
      <c r="H12" s="23">
        <v>673.31399999999996</v>
      </c>
      <c r="I12" s="23">
        <v>7420.1180000000004</v>
      </c>
    </row>
    <row r="13" spans="1:9" ht="15" thickBot="1" x14ac:dyDescent="0.4">
      <c r="A13" s="65"/>
      <c r="B13" s="125" t="s">
        <v>222</v>
      </c>
      <c r="C13" s="107">
        <v>0</v>
      </c>
      <c r="D13" s="111">
        <v>0</v>
      </c>
      <c r="E13" s="25">
        <v>0</v>
      </c>
      <c r="F13" s="108">
        <v>266.48</v>
      </c>
      <c r="G13" s="108">
        <v>439.29900000000004</v>
      </c>
      <c r="H13" s="108">
        <v>148.35300000000001</v>
      </c>
      <c r="I13" s="108">
        <v>592.62599999999998</v>
      </c>
    </row>
    <row r="14" spans="1:9" ht="15" thickBot="1" x14ac:dyDescent="0.4">
      <c r="B14" s="44" t="s">
        <v>53</v>
      </c>
      <c r="C14" s="45">
        <v>139047</v>
      </c>
      <c r="D14" s="46">
        <f t="shared" ref="D14:I14" si="0">SUM(D5:D13)</f>
        <v>63015</v>
      </c>
      <c r="E14" s="46">
        <f t="shared" si="0"/>
        <v>138740</v>
      </c>
      <c r="F14" s="78">
        <f t="shared" si="0"/>
        <v>135715.05000000002</v>
      </c>
      <c r="G14" s="74">
        <f t="shared" si="0"/>
        <v>141828.00000000003</v>
      </c>
      <c r="H14" s="74">
        <f t="shared" si="0"/>
        <v>118196.12200000002</v>
      </c>
      <c r="I14" s="74">
        <f t="shared" si="0"/>
        <v>147501.11999999997</v>
      </c>
    </row>
    <row r="16" spans="1:9" x14ac:dyDescent="0.35">
      <c r="A16" s="89"/>
      <c r="B16" s="91" t="s">
        <v>221</v>
      </c>
      <c r="C16" s="89"/>
      <c r="D16" s="89"/>
      <c r="E16" s="89"/>
      <c r="F16" s="91"/>
      <c r="G16" s="91"/>
      <c r="H16" s="91"/>
      <c r="I16" s="91"/>
    </row>
    <row r="17" spans="1:9" x14ac:dyDescent="0.35">
      <c r="A17" s="91"/>
      <c r="B17" s="91"/>
      <c r="C17" s="91"/>
      <c r="D17" s="91"/>
      <c r="E17" s="91"/>
      <c r="F17" s="91"/>
      <c r="G17" s="91"/>
      <c r="H17" s="91"/>
      <c r="I17" s="91"/>
    </row>
  </sheetData>
  <pageMargins left="0.51181102362204722" right="0.51181102362204722" top="0.59055118110236227" bottom="0.59055118110236227" header="0.31496062992125984" footer="0.31496062992125984"/>
  <pageSetup paperSize="9" scale="73" fitToHeight="0" orientation="landscape" r:id="rId1"/>
  <headerFooter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PageLayoutView="8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62.1796875" customWidth="1"/>
    <col min="3" max="9" width="17.726562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06"/>
      <c r="H3" s="106"/>
      <c r="I3" s="106"/>
    </row>
    <row r="4" spans="1:9" ht="63" customHeight="1" thickBot="1" x14ac:dyDescent="0.4">
      <c r="B4" s="81" t="s">
        <v>179</v>
      </c>
      <c r="C4" s="87" t="str">
        <f>+'III. F Souhrn'!D4</f>
        <v>Fixace                        dle UV 
č. 309/2018</v>
      </c>
      <c r="D4" s="43" t="s">
        <v>193</v>
      </c>
      <c r="E4" s="43" t="s">
        <v>194</v>
      </c>
      <c r="F4" s="43" t="s">
        <v>219</v>
      </c>
      <c r="G4" s="43" t="s">
        <v>220</v>
      </c>
      <c r="H4" s="43" t="s">
        <v>241</v>
      </c>
      <c r="I4" s="43" t="s">
        <v>242</v>
      </c>
    </row>
    <row r="5" spans="1:9" x14ac:dyDescent="0.35">
      <c r="A5" s="65"/>
      <c r="B5" s="80" t="s">
        <v>118</v>
      </c>
      <c r="C5" s="53">
        <v>101733</v>
      </c>
      <c r="D5" s="56">
        <v>101733</v>
      </c>
      <c r="E5" s="56">
        <v>104861</v>
      </c>
      <c r="F5" s="56">
        <v>104861.046</v>
      </c>
      <c r="G5" s="56">
        <v>109029.686</v>
      </c>
      <c r="H5" s="56">
        <v>109029.686</v>
      </c>
      <c r="I5" s="56">
        <v>114344.931</v>
      </c>
    </row>
    <row r="6" spans="1:9" x14ac:dyDescent="0.35">
      <c r="A6" s="65"/>
      <c r="B6" s="36" t="s">
        <v>207</v>
      </c>
      <c r="C6" s="37">
        <v>69137</v>
      </c>
      <c r="D6" s="35">
        <v>69137</v>
      </c>
      <c r="E6" s="35">
        <v>71369</v>
      </c>
      <c r="F6" s="35">
        <v>71368.724000000002</v>
      </c>
      <c r="G6" s="35">
        <v>74129.243000000002</v>
      </c>
      <c r="H6" s="35">
        <v>74129.243000000002</v>
      </c>
      <c r="I6" s="35">
        <v>78368.245999999999</v>
      </c>
    </row>
    <row r="7" spans="1:9" x14ac:dyDescent="0.35">
      <c r="A7" s="65"/>
      <c r="B7" s="36" t="s">
        <v>120</v>
      </c>
      <c r="C7" s="37">
        <v>57095</v>
      </c>
      <c r="D7" s="35">
        <v>57095</v>
      </c>
      <c r="E7" s="35">
        <v>59100</v>
      </c>
      <c r="F7" s="35">
        <v>59100.296000000002</v>
      </c>
      <c r="G7" s="35">
        <v>61911.654000000002</v>
      </c>
      <c r="H7" s="35">
        <v>61911.654000000002</v>
      </c>
      <c r="I7" s="35">
        <v>65813.358000000007</v>
      </c>
    </row>
    <row r="8" spans="1:9" x14ac:dyDescent="0.35">
      <c r="A8" s="65"/>
      <c r="B8" s="36" t="s">
        <v>119</v>
      </c>
      <c r="C8" s="37">
        <v>15571</v>
      </c>
      <c r="D8" s="35">
        <v>15571</v>
      </c>
      <c r="E8" s="35">
        <v>16531</v>
      </c>
      <c r="F8" s="35">
        <v>16531.105</v>
      </c>
      <c r="G8" s="35">
        <v>18080.927</v>
      </c>
      <c r="H8" s="35">
        <v>18080.927</v>
      </c>
      <c r="I8" s="35">
        <v>20574.258000000002</v>
      </c>
    </row>
    <row r="9" spans="1:9" ht="15" thickBot="1" x14ac:dyDescent="0.4">
      <c r="A9" s="65"/>
      <c r="B9" s="39" t="s">
        <v>117</v>
      </c>
      <c r="C9" s="54">
        <v>4843</v>
      </c>
      <c r="D9" s="55">
        <v>4843</v>
      </c>
      <c r="E9" s="55">
        <v>5326</v>
      </c>
      <c r="F9" s="55">
        <v>5325.7110000000002</v>
      </c>
      <c r="G9" s="55">
        <v>5112.5259999999998</v>
      </c>
      <c r="H9" s="55">
        <v>5112.5259999999998</v>
      </c>
      <c r="I9" s="55">
        <v>5265.902</v>
      </c>
    </row>
    <row r="10" spans="1:9" ht="15" thickBot="1" x14ac:dyDescent="0.4">
      <c r="B10" s="72" t="s">
        <v>53</v>
      </c>
      <c r="C10" s="45">
        <v>248379</v>
      </c>
      <c r="D10" s="46">
        <f>SUM(D5:D9)</f>
        <v>248379</v>
      </c>
      <c r="E10" s="46">
        <f>SUM(E5:E9)</f>
        <v>257187</v>
      </c>
      <c r="F10" s="46">
        <f t="shared" ref="F10:G10" si="0">SUM(F5:F9)</f>
        <v>257186.88200000004</v>
      </c>
      <c r="G10" s="46">
        <f t="shared" si="0"/>
        <v>268264.03600000002</v>
      </c>
      <c r="H10" s="46">
        <f>SUM(H5:H9)</f>
        <v>268264.03600000002</v>
      </c>
      <c r="I10" s="46">
        <f>SUM(I5:I9)</f>
        <v>284366.69500000001</v>
      </c>
    </row>
  </sheetData>
  <sortState ref="B5:C9">
    <sortCondition descending="1" ref="C5:C9"/>
  </sortState>
  <pageMargins left="0.51181102362204722" right="0.51181102362204722" top="0.59055118110236227" bottom="0.59055118110236227" header="0.31496062992125984" footer="0.31496062992125984"/>
  <pageSetup paperSize="9" scale="73" fitToHeight="0" orientation="landscape" r:id="rId1"/>
  <headerFooter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I19"/>
  <sheetViews>
    <sheetView topLeftCell="A16" zoomScalePageLayoutView="80" workbookViewId="0">
      <selection activeCell="F29" sqref="F29"/>
    </sheetView>
  </sheetViews>
  <sheetFormatPr defaultRowHeight="14.5" x14ac:dyDescent="0.35"/>
  <cols>
    <col min="1" max="1" width="1.7265625" style="5" customWidth="1"/>
    <col min="2" max="2" width="59.7265625" customWidth="1"/>
    <col min="3" max="9" width="17.726562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6"/>
      <c r="I3" s="106"/>
    </row>
    <row r="4" spans="1:9" ht="75" customHeight="1" thickBot="1" x14ac:dyDescent="0.4">
      <c r="B4" s="81" t="s">
        <v>180</v>
      </c>
      <c r="C4" s="87" t="str">
        <f>+'III. F Souhrn'!D4</f>
        <v>Fixace                        dle UV 
č. 309/2018</v>
      </c>
      <c r="D4" s="43" t="s">
        <v>193</v>
      </c>
      <c r="E4" s="43" t="s">
        <v>208</v>
      </c>
      <c r="F4" s="43" t="s">
        <v>223</v>
      </c>
      <c r="G4" s="43" t="s">
        <v>224</v>
      </c>
      <c r="H4" s="43" t="s">
        <v>243</v>
      </c>
      <c r="I4" s="43" t="s">
        <v>244</v>
      </c>
    </row>
    <row r="5" spans="1:9" x14ac:dyDescent="0.35">
      <c r="A5" s="65"/>
      <c r="B5" s="80" t="s">
        <v>158</v>
      </c>
      <c r="C5" s="53">
        <v>70351</v>
      </c>
      <c r="D5" s="56">
        <v>70351</v>
      </c>
      <c r="E5" s="56">
        <v>70351</v>
      </c>
      <c r="F5" s="56">
        <v>70623</v>
      </c>
      <c r="G5" s="56">
        <v>75922.798999999999</v>
      </c>
      <c r="H5" s="56">
        <v>75922.798999999999</v>
      </c>
      <c r="I5" s="56">
        <v>70351</v>
      </c>
    </row>
    <row r="6" spans="1:9" x14ac:dyDescent="0.35">
      <c r="A6" s="65"/>
      <c r="B6" s="36" t="s">
        <v>159</v>
      </c>
      <c r="C6" s="37">
        <v>54194</v>
      </c>
      <c r="D6" s="35">
        <v>54194</v>
      </c>
      <c r="E6" s="35">
        <v>98354</v>
      </c>
      <c r="F6" s="35">
        <v>103773</v>
      </c>
      <c r="G6" s="35">
        <v>102248.818</v>
      </c>
      <c r="H6" s="35">
        <v>102248.818</v>
      </c>
      <c r="I6" s="35">
        <v>98354</v>
      </c>
    </row>
    <row r="7" spans="1:9" x14ac:dyDescent="0.35">
      <c r="A7" s="65"/>
      <c r="B7" s="36" t="s">
        <v>160</v>
      </c>
      <c r="C7" s="37">
        <v>42967</v>
      </c>
      <c r="D7" s="35">
        <v>42967</v>
      </c>
      <c r="E7" s="35">
        <v>42967</v>
      </c>
      <c r="F7" s="35">
        <v>42967</v>
      </c>
      <c r="G7" s="35">
        <v>42967</v>
      </c>
      <c r="H7" s="35">
        <v>42967</v>
      </c>
      <c r="I7" s="35">
        <v>42967</v>
      </c>
    </row>
    <row r="8" spans="1:9" x14ac:dyDescent="0.35">
      <c r="A8" s="65"/>
      <c r="B8" s="39" t="s">
        <v>190</v>
      </c>
      <c r="C8" s="37">
        <v>34251</v>
      </c>
      <c r="D8" s="35">
        <v>34251</v>
      </c>
      <c r="E8" s="35">
        <v>34251</v>
      </c>
      <c r="F8" s="35">
        <v>34251</v>
      </c>
      <c r="G8" s="35">
        <v>34251</v>
      </c>
      <c r="H8" s="35">
        <v>34251</v>
      </c>
      <c r="I8" s="35">
        <v>34251</v>
      </c>
    </row>
    <row r="9" spans="1:9" x14ac:dyDescent="0.35">
      <c r="A9" s="65"/>
      <c r="B9" s="39" t="s">
        <v>161</v>
      </c>
      <c r="C9" s="37">
        <v>28593</v>
      </c>
      <c r="D9" s="35">
        <v>28593</v>
      </c>
      <c r="E9" s="35">
        <v>28593</v>
      </c>
      <c r="F9" s="35">
        <v>30022</v>
      </c>
      <c r="G9" s="35">
        <v>29725.282999999999</v>
      </c>
      <c r="H9" s="35">
        <v>29725.282999999999</v>
      </c>
      <c r="I9" s="35">
        <v>57036</v>
      </c>
    </row>
    <row r="10" spans="1:9" x14ac:dyDescent="0.35">
      <c r="A10" s="65"/>
      <c r="B10" s="39" t="s">
        <v>162</v>
      </c>
      <c r="C10" s="37">
        <v>28247</v>
      </c>
      <c r="D10" s="35">
        <v>28247</v>
      </c>
      <c r="E10" s="35">
        <v>28247</v>
      </c>
      <c r="F10" s="35">
        <v>29659</v>
      </c>
      <c r="G10" s="35">
        <v>30484.162</v>
      </c>
      <c r="H10" s="35">
        <v>30484.162</v>
      </c>
      <c r="I10" s="35">
        <v>28247</v>
      </c>
    </row>
    <row r="11" spans="1:9" x14ac:dyDescent="0.35">
      <c r="A11" s="65"/>
      <c r="B11" s="36" t="s">
        <v>163</v>
      </c>
      <c r="C11" s="37">
        <v>25169</v>
      </c>
      <c r="D11" s="35">
        <v>25169</v>
      </c>
      <c r="E11" s="35">
        <v>25169</v>
      </c>
      <c r="F11" s="35">
        <v>27685</v>
      </c>
      <c r="G11" s="35">
        <v>47088.734000000004</v>
      </c>
      <c r="H11" s="35">
        <v>47088.734000000004</v>
      </c>
      <c r="I11" s="35">
        <v>43633</v>
      </c>
    </row>
    <row r="12" spans="1:9" x14ac:dyDescent="0.35">
      <c r="A12" s="65"/>
      <c r="B12" s="39" t="s">
        <v>164</v>
      </c>
      <c r="C12" s="37">
        <v>19950</v>
      </c>
      <c r="D12" s="35">
        <v>19950</v>
      </c>
      <c r="E12" s="35">
        <v>19950</v>
      </c>
      <c r="F12" s="35">
        <v>19950</v>
      </c>
      <c r="G12" s="35">
        <v>20740.02</v>
      </c>
      <c r="H12" s="35">
        <v>20740.02</v>
      </c>
      <c r="I12" s="35">
        <v>19950</v>
      </c>
    </row>
    <row r="13" spans="1:9" x14ac:dyDescent="0.35">
      <c r="A13" s="65"/>
      <c r="B13" s="36" t="s">
        <v>165</v>
      </c>
      <c r="C13" s="37">
        <v>14936</v>
      </c>
      <c r="D13" s="35">
        <v>14936</v>
      </c>
      <c r="E13" s="35">
        <v>14936</v>
      </c>
      <c r="F13" s="35">
        <v>16429</v>
      </c>
      <c r="G13" s="35">
        <v>16118.931</v>
      </c>
      <c r="H13" s="35">
        <v>16118.931</v>
      </c>
      <c r="I13" s="35">
        <v>14936</v>
      </c>
    </row>
    <row r="14" spans="1:9" x14ac:dyDescent="0.35">
      <c r="A14" s="65"/>
      <c r="B14" s="36" t="s">
        <v>167</v>
      </c>
      <c r="C14" s="37">
        <v>10661</v>
      </c>
      <c r="D14" s="35">
        <v>10660</v>
      </c>
      <c r="E14" s="35">
        <v>10661</v>
      </c>
      <c r="F14" s="35">
        <v>10128</v>
      </c>
      <c r="G14" s="35">
        <v>10238.824000000001</v>
      </c>
      <c r="H14" s="35">
        <v>10238.824000000001</v>
      </c>
      <c r="I14" s="35">
        <v>10661</v>
      </c>
    </row>
    <row r="15" spans="1:9" x14ac:dyDescent="0.35">
      <c r="A15" s="65"/>
      <c r="B15" s="36" t="s">
        <v>236</v>
      </c>
      <c r="C15" s="37">
        <v>10531</v>
      </c>
      <c r="D15" s="35">
        <v>10531</v>
      </c>
      <c r="E15" s="35">
        <v>16131</v>
      </c>
      <c r="F15" s="35">
        <v>16657</v>
      </c>
      <c r="G15" s="35">
        <v>16769.788</v>
      </c>
      <c r="H15" s="35">
        <v>16769.788</v>
      </c>
      <c r="I15" s="35">
        <v>16131</v>
      </c>
    </row>
    <row r="16" spans="1:9" x14ac:dyDescent="0.35">
      <c r="A16" s="65"/>
      <c r="B16" s="39" t="s">
        <v>166</v>
      </c>
      <c r="C16" s="37">
        <v>9224</v>
      </c>
      <c r="D16" s="35">
        <v>9224</v>
      </c>
      <c r="E16" s="35">
        <v>9224</v>
      </c>
      <c r="F16" s="35">
        <v>9685</v>
      </c>
      <c r="G16" s="35">
        <v>40153.51</v>
      </c>
      <c r="H16" s="35">
        <v>40153.51</v>
      </c>
      <c r="I16" s="35">
        <v>38624</v>
      </c>
    </row>
    <row r="17" spans="1:9" x14ac:dyDescent="0.35">
      <c r="A17" s="65"/>
      <c r="B17" s="39" t="s">
        <v>168</v>
      </c>
      <c r="C17" s="37">
        <v>6663</v>
      </c>
      <c r="D17" s="35">
        <v>6663</v>
      </c>
      <c r="E17" s="35">
        <v>6663</v>
      </c>
      <c r="F17" s="35">
        <v>6432</v>
      </c>
      <c r="G17" s="35">
        <v>6926.8550000000005</v>
      </c>
      <c r="H17" s="35">
        <v>6926.8550000000005</v>
      </c>
      <c r="I17" s="35">
        <v>8663</v>
      </c>
    </row>
    <row r="18" spans="1:9" ht="15" thickBot="1" x14ac:dyDescent="0.4">
      <c r="A18" s="65"/>
      <c r="B18" s="39" t="s">
        <v>195</v>
      </c>
      <c r="C18" s="40">
        <v>0</v>
      </c>
      <c r="D18" s="38">
        <v>0</v>
      </c>
      <c r="E18" s="38">
        <v>685</v>
      </c>
      <c r="F18" s="38">
        <v>641</v>
      </c>
      <c r="G18" s="38">
        <v>641</v>
      </c>
      <c r="H18" s="38">
        <v>641</v>
      </c>
      <c r="I18" s="38">
        <v>641</v>
      </c>
    </row>
    <row r="19" spans="1:9" ht="15" thickBot="1" x14ac:dyDescent="0.4">
      <c r="B19" s="72" t="s">
        <v>53</v>
      </c>
      <c r="C19" s="78">
        <f t="shared" ref="C19:I19" si="0">SUM(C5:C18)</f>
        <v>355737</v>
      </c>
      <c r="D19" s="74">
        <f t="shared" si="0"/>
        <v>355736</v>
      </c>
      <c r="E19" s="74">
        <f t="shared" si="0"/>
        <v>406182</v>
      </c>
      <c r="F19" s="74">
        <f t="shared" si="0"/>
        <v>418902</v>
      </c>
      <c r="G19" s="74">
        <f t="shared" si="0"/>
        <v>474276.72400000005</v>
      </c>
      <c r="H19" s="74">
        <f t="shared" si="0"/>
        <v>474276.72400000005</v>
      </c>
      <c r="I19" s="74">
        <f t="shared" si="0"/>
        <v>484445</v>
      </c>
    </row>
  </sheetData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I6"/>
  <sheetViews>
    <sheetView zoomScalePageLayoutView="8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59.7265625" customWidth="1"/>
    <col min="3" max="9" width="17.726562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06"/>
      <c r="H3" s="106"/>
      <c r="I3" s="106"/>
    </row>
    <row r="4" spans="1:9" ht="75" customHeight="1" thickBot="1" x14ac:dyDescent="0.4">
      <c r="B4" s="81" t="s">
        <v>181</v>
      </c>
      <c r="C4" s="87" t="str">
        <f>+'III. F Souhrn'!D4</f>
        <v>Fixace                        dle UV 
č. 309/2018</v>
      </c>
      <c r="D4" s="43" t="s">
        <v>193</v>
      </c>
      <c r="E4" s="43" t="s">
        <v>208</v>
      </c>
      <c r="F4" s="43" t="s">
        <v>223</v>
      </c>
      <c r="G4" s="43" t="s">
        <v>224</v>
      </c>
      <c r="H4" s="43" t="s">
        <v>243</v>
      </c>
      <c r="I4" s="43" t="s">
        <v>244</v>
      </c>
    </row>
    <row r="5" spans="1:9" ht="15" thickBot="1" x14ac:dyDescent="0.4">
      <c r="B5" s="86" t="s">
        <v>157</v>
      </c>
      <c r="C5" s="51">
        <v>50000</v>
      </c>
      <c r="D5" s="52">
        <v>50000</v>
      </c>
      <c r="E5" s="52">
        <v>50000</v>
      </c>
      <c r="F5" s="52">
        <v>50000</v>
      </c>
      <c r="G5" s="52">
        <v>55000</v>
      </c>
      <c r="H5" s="52">
        <v>55000</v>
      </c>
      <c r="I5" s="52">
        <v>60000</v>
      </c>
    </row>
    <row r="6" spans="1:9" ht="15" thickBot="1" x14ac:dyDescent="0.4">
      <c r="B6" s="72" t="s">
        <v>53</v>
      </c>
      <c r="C6" s="45">
        <v>50000</v>
      </c>
      <c r="D6" s="46">
        <f>SUM(D5)</f>
        <v>50000</v>
      </c>
      <c r="E6" s="46">
        <f>SUM(E5)</f>
        <v>50000</v>
      </c>
      <c r="F6" s="46">
        <f t="shared" ref="F6:G6" si="0">SUM(F5)</f>
        <v>50000</v>
      </c>
      <c r="G6" s="46">
        <f t="shared" si="0"/>
        <v>55000</v>
      </c>
      <c r="H6" s="46">
        <f>SUM(H5)</f>
        <v>55000</v>
      </c>
      <c r="I6" s="46">
        <f>SUM(I5)</f>
        <v>60000</v>
      </c>
    </row>
  </sheetData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I26"/>
  <sheetViews>
    <sheetView topLeftCell="A25" zoomScalePageLayoutView="80" workbookViewId="0">
      <selection activeCell="I3" sqref="I3"/>
    </sheetView>
  </sheetViews>
  <sheetFormatPr defaultRowHeight="14.5" x14ac:dyDescent="0.35"/>
  <cols>
    <col min="1" max="1" width="1.7265625" style="5" customWidth="1"/>
    <col min="2" max="2" width="59.7265625" customWidth="1"/>
    <col min="3" max="9" width="17.7265625" customWidth="1"/>
  </cols>
  <sheetData>
    <row r="1" spans="1:9" ht="18.5" x14ac:dyDescent="0.45">
      <c r="A1" s="10"/>
      <c r="B1" s="8" t="s">
        <v>249</v>
      </c>
      <c r="C1" s="8"/>
    </row>
    <row r="2" spans="1:9" ht="10" customHeight="1" x14ac:dyDescent="0.45">
      <c r="A2" s="10"/>
      <c r="B2" s="8"/>
      <c r="C2" s="8"/>
    </row>
    <row r="3" spans="1:9" ht="15" thickBot="1" x14ac:dyDescent="0.4">
      <c r="G3" s="106"/>
      <c r="H3" s="106"/>
      <c r="I3" s="106"/>
    </row>
    <row r="4" spans="1:9" ht="75" customHeight="1" thickBot="1" x14ac:dyDescent="0.4">
      <c r="B4" s="81" t="s">
        <v>182</v>
      </c>
      <c r="C4" s="87" t="str">
        <f>+'III. F Souhrn'!D4</f>
        <v>Fixace                        dle UV 
č. 309/2018</v>
      </c>
      <c r="D4" s="43" t="s">
        <v>193</v>
      </c>
      <c r="E4" s="43" t="s">
        <v>208</v>
      </c>
      <c r="F4" s="43" t="s">
        <v>223</v>
      </c>
      <c r="G4" s="43" t="s">
        <v>224</v>
      </c>
      <c r="H4" s="43" t="s">
        <v>243</v>
      </c>
      <c r="I4" s="43" t="s">
        <v>244</v>
      </c>
    </row>
    <row r="5" spans="1:9" x14ac:dyDescent="0.35">
      <c r="A5" s="65"/>
      <c r="B5" s="119" t="s">
        <v>112</v>
      </c>
      <c r="C5" s="53">
        <v>96059</v>
      </c>
      <c r="D5" s="56">
        <v>96059</v>
      </c>
      <c r="E5" s="56">
        <v>107380</v>
      </c>
      <c r="F5" s="53">
        <v>107380</v>
      </c>
      <c r="G5" s="53">
        <v>114859</v>
      </c>
      <c r="H5" s="53">
        <v>114859</v>
      </c>
      <c r="I5" s="53">
        <v>119149</v>
      </c>
    </row>
    <row r="6" spans="1:9" x14ac:dyDescent="0.35">
      <c r="A6" s="65"/>
      <c r="B6" s="47" t="s">
        <v>113</v>
      </c>
      <c r="C6" s="37">
        <v>85334</v>
      </c>
      <c r="D6" s="35">
        <v>85334</v>
      </c>
      <c r="E6" s="35">
        <v>102422</v>
      </c>
      <c r="F6" s="37">
        <v>102422</v>
      </c>
      <c r="G6" s="37">
        <v>108885</v>
      </c>
      <c r="H6" s="37">
        <v>108885</v>
      </c>
      <c r="I6" s="37">
        <v>112592</v>
      </c>
    </row>
    <row r="7" spans="1:9" x14ac:dyDescent="0.35">
      <c r="A7" s="65"/>
      <c r="B7" s="47" t="s">
        <v>115</v>
      </c>
      <c r="C7" s="37">
        <v>75079</v>
      </c>
      <c r="D7" s="35">
        <v>75079</v>
      </c>
      <c r="E7" s="35">
        <v>77265</v>
      </c>
      <c r="F7" s="37">
        <v>77265</v>
      </c>
      <c r="G7" s="37">
        <v>82994</v>
      </c>
      <c r="H7" s="37">
        <v>82994</v>
      </c>
      <c r="I7" s="37">
        <v>86280</v>
      </c>
    </row>
    <row r="8" spans="1:9" x14ac:dyDescent="0.35">
      <c r="A8" s="65"/>
      <c r="B8" s="47" t="s">
        <v>107</v>
      </c>
      <c r="C8" s="37">
        <v>24885</v>
      </c>
      <c r="D8" s="35">
        <v>24885</v>
      </c>
      <c r="E8" s="35">
        <v>24557</v>
      </c>
      <c r="F8" s="37">
        <v>24557</v>
      </c>
      <c r="G8" s="37">
        <v>25380</v>
      </c>
      <c r="H8" s="37">
        <v>25380</v>
      </c>
      <c r="I8" s="37">
        <v>27422</v>
      </c>
    </row>
    <row r="9" spans="1:9" x14ac:dyDescent="0.35">
      <c r="A9" s="65"/>
      <c r="B9" s="47" t="s">
        <v>114</v>
      </c>
      <c r="C9" s="37">
        <v>18451</v>
      </c>
      <c r="D9" s="35">
        <v>18451</v>
      </c>
      <c r="E9" s="35">
        <v>18325</v>
      </c>
      <c r="F9" s="37">
        <v>18325</v>
      </c>
      <c r="G9" s="37">
        <v>18940</v>
      </c>
      <c r="H9" s="37">
        <v>18940</v>
      </c>
      <c r="I9" s="37">
        <v>19459</v>
      </c>
    </row>
    <row r="10" spans="1:9" x14ac:dyDescent="0.35">
      <c r="A10" s="65"/>
      <c r="B10" s="47" t="s">
        <v>98</v>
      </c>
      <c r="C10" s="37">
        <v>15835</v>
      </c>
      <c r="D10" s="35">
        <v>15835</v>
      </c>
      <c r="E10" s="35">
        <v>16628</v>
      </c>
      <c r="F10" s="37">
        <v>16628</v>
      </c>
      <c r="G10" s="37">
        <v>17186</v>
      </c>
      <c r="H10" s="37">
        <v>17186</v>
      </c>
      <c r="I10" s="37">
        <v>17657</v>
      </c>
    </row>
    <row r="11" spans="1:9" x14ac:dyDescent="0.35">
      <c r="A11" s="65"/>
      <c r="B11" s="47" t="s">
        <v>111</v>
      </c>
      <c r="C11" s="37">
        <v>14755</v>
      </c>
      <c r="D11" s="35">
        <v>14755</v>
      </c>
      <c r="E11" s="35">
        <v>15494</v>
      </c>
      <c r="F11" s="37">
        <v>15494</v>
      </c>
      <c r="G11" s="37">
        <v>15384</v>
      </c>
      <c r="H11" s="37">
        <v>15384</v>
      </c>
      <c r="I11" s="37">
        <v>15604</v>
      </c>
    </row>
    <row r="12" spans="1:9" x14ac:dyDescent="0.35">
      <c r="A12" s="65"/>
      <c r="B12" s="47" t="s">
        <v>105</v>
      </c>
      <c r="C12" s="37">
        <v>13392</v>
      </c>
      <c r="D12" s="35">
        <v>13392</v>
      </c>
      <c r="E12" s="35">
        <v>14063</v>
      </c>
      <c r="F12" s="37">
        <v>14063</v>
      </c>
      <c r="G12" s="37">
        <v>13963</v>
      </c>
      <c r="H12" s="37">
        <v>13963</v>
      </c>
      <c r="I12" s="37">
        <v>41133</v>
      </c>
    </row>
    <row r="13" spans="1:9" x14ac:dyDescent="0.35">
      <c r="A13" s="65"/>
      <c r="B13" s="47" t="s">
        <v>108</v>
      </c>
      <c r="C13" s="37">
        <v>12589</v>
      </c>
      <c r="D13" s="35">
        <v>12589</v>
      </c>
      <c r="E13" s="35">
        <v>13220</v>
      </c>
      <c r="F13" s="37">
        <v>13220</v>
      </c>
      <c r="G13" s="37">
        <v>13663</v>
      </c>
      <c r="H13" s="37">
        <v>13663</v>
      </c>
      <c r="I13" s="37">
        <v>14762</v>
      </c>
    </row>
    <row r="14" spans="1:9" x14ac:dyDescent="0.35">
      <c r="A14" s="65"/>
      <c r="B14" s="47" t="s">
        <v>110</v>
      </c>
      <c r="C14" s="37">
        <v>12498</v>
      </c>
      <c r="D14" s="35">
        <v>12498</v>
      </c>
      <c r="E14" s="35">
        <v>13124</v>
      </c>
      <c r="F14" s="37">
        <v>13124</v>
      </c>
      <c r="G14" s="37">
        <v>14871</v>
      </c>
      <c r="H14" s="37">
        <v>14871</v>
      </c>
      <c r="I14" s="37">
        <v>15776</v>
      </c>
    </row>
    <row r="15" spans="1:9" x14ac:dyDescent="0.35">
      <c r="A15" s="65"/>
      <c r="B15" s="47" t="s">
        <v>116</v>
      </c>
      <c r="C15" s="37">
        <v>12238</v>
      </c>
      <c r="D15" s="35">
        <v>12238</v>
      </c>
      <c r="E15" s="35">
        <v>12851</v>
      </c>
      <c r="F15" s="37">
        <v>12851</v>
      </c>
      <c r="G15" s="37">
        <v>13282</v>
      </c>
      <c r="H15" s="37">
        <v>13282</v>
      </c>
      <c r="I15" s="37">
        <v>13646</v>
      </c>
    </row>
    <row r="16" spans="1:9" x14ac:dyDescent="0.35">
      <c r="A16" s="65"/>
      <c r="B16" s="47" t="s">
        <v>109</v>
      </c>
      <c r="C16" s="37">
        <v>11127</v>
      </c>
      <c r="D16" s="35">
        <v>11127</v>
      </c>
      <c r="E16" s="35">
        <v>11684</v>
      </c>
      <c r="F16" s="37">
        <v>11684</v>
      </c>
      <c r="G16" s="37">
        <v>12076</v>
      </c>
      <c r="H16" s="37">
        <v>12076</v>
      </c>
      <c r="I16" s="37">
        <v>12408</v>
      </c>
    </row>
    <row r="17" spans="1:9" x14ac:dyDescent="0.35">
      <c r="A17" s="65"/>
      <c r="B17" s="47" t="s">
        <v>99</v>
      </c>
      <c r="C17" s="37">
        <v>10587</v>
      </c>
      <c r="D17" s="35">
        <v>10587</v>
      </c>
      <c r="E17" s="35">
        <v>11117</v>
      </c>
      <c r="F17" s="37">
        <v>11117</v>
      </c>
      <c r="G17" s="37">
        <v>11038</v>
      </c>
      <c r="H17" s="37">
        <v>11038</v>
      </c>
      <c r="I17" s="37">
        <v>11196</v>
      </c>
    </row>
    <row r="18" spans="1:9" x14ac:dyDescent="0.35">
      <c r="A18" s="65"/>
      <c r="B18" s="47" t="s">
        <v>106</v>
      </c>
      <c r="C18" s="37">
        <v>10127</v>
      </c>
      <c r="D18" s="35">
        <v>10127</v>
      </c>
      <c r="E18" s="35">
        <v>10634</v>
      </c>
      <c r="F18" s="37">
        <v>10634</v>
      </c>
      <c r="G18" s="37">
        <v>10559</v>
      </c>
      <c r="H18" s="37">
        <v>10559</v>
      </c>
      <c r="I18" s="37">
        <v>11293</v>
      </c>
    </row>
    <row r="19" spans="1:9" x14ac:dyDescent="0.35">
      <c r="A19" s="65"/>
      <c r="B19" s="47" t="s">
        <v>103</v>
      </c>
      <c r="C19" s="37">
        <v>9398</v>
      </c>
      <c r="D19" s="35">
        <v>9398</v>
      </c>
      <c r="E19" s="35">
        <v>9869</v>
      </c>
      <c r="F19" s="37">
        <v>9869</v>
      </c>
      <c r="G19" s="37">
        <v>9799</v>
      </c>
      <c r="H19" s="37">
        <v>9799</v>
      </c>
      <c r="I19" s="37">
        <v>9939</v>
      </c>
    </row>
    <row r="20" spans="1:9" x14ac:dyDescent="0.35">
      <c r="A20" s="65"/>
      <c r="B20" s="47" t="s">
        <v>97</v>
      </c>
      <c r="C20" s="37">
        <v>9057</v>
      </c>
      <c r="D20" s="35">
        <v>9057</v>
      </c>
      <c r="E20" s="35">
        <v>9511</v>
      </c>
      <c r="F20" s="37">
        <v>9511</v>
      </c>
      <c r="G20" s="37">
        <v>9443</v>
      </c>
      <c r="H20" s="37">
        <v>9443</v>
      </c>
      <c r="I20" s="37">
        <v>10099</v>
      </c>
    </row>
    <row r="21" spans="1:9" x14ac:dyDescent="0.35">
      <c r="A21" s="65"/>
      <c r="B21" s="47" t="s">
        <v>100</v>
      </c>
      <c r="C21" s="37">
        <v>7566</v>
      </c>
      <c r="D21" s="35">
        <v>7566</v>
      </c>
      <c r="E21" s="35">
        <v>7945</v>
      </c>
      <c r="F21" s="37">
        <v>7945</v>
      </c>
      <c r="G21" s="37">
        <v>8211</v>
      </c>
      <c r="H21" s="37">
        <v>8211</v>
      </c>
      <c r="I21" s="37">
        <v>8872</v>
      </c>
    </row>
    <row r="22" spans="1:9" x14ac:dyDescent="0.35">
      <c r="A22" s="65"/>
      <c r="B22" s="47" t="s">
        <v>102</v>
      </c>
      <c r="C22" s="37">
        <v>5110</v>
      </c>
      <c r="D22" s="35">
        <v>5110</v>
      </c>
      <c r="E22" s="35">
        <v>5366</v>
      </c>
      <c r="F22" s="37">
        <v>5366</v>
      </c>
      <c r="G22" s="37">
        <v>5328</v>
      </c>
      <c r="H22" s="37">
        <v>5328</v>
      </c>
      <c r="I22" s="37">
        <v>5404</v>
      </c>
    </row>
    <row r="23" spans="1:9" x14ac:dyDescent="0.35">
      <c r="A23" s="65"/>
      <c r="B23" s="47" t="s">
        <v>104</v>
      </c>
      <c r="C23" s="37">
        <v>5056</v>
      </c>
      <c r="D23" s="35">
        <v>5056</v>
      </c>
      <c r="E23" s="35">
        <v>5309</v>
      </c>
      <c r="F23" s="37">
        <v>5309</v>
      </c>
      <c r="G23" s="37">
        <v>5272</v>
      </c>
      <c r="H23" s="37">
        <v>5272</v>
      </c>
      <c r="I23" s="37">
        <v>5347</v>
      </c>
    </row>
    <row r="24" spans="1:9" x14ac:dyDescent="0.35">
      <c r="A24" s="65"/>
      <c r="B24" s="47" t="s">
        <v>101</v>
      </c>
      <c r="C24" s="37">
        <v>4063</v>
      </c>
      <c r="D24" s="35">
        <v>4063</v>
      </c>
      <c r="E24" s="35">
        <v>4267</v>
      </c>
      <c r="F24" s="118">
        <v>0</v>
      </c>
      <c r="G24" s="118">
        <v>0</v>
      </c>
      <c r="H24" s="118">
        <v>0</v>
      </c>
      <c r="I24" s="118">
        <v>0</v>
      </c>
    </row>
    <row r="25" spans="1:9" ht="15" thickBot="1" x14ac:dyDescent="0.4">
      <c r="A25" s="65"/>
      <c r="B25" s="120" t="s">
        <v>227</v>
      </c>
      <c r="C25" s="111">
        <v>0</v>
      </c>
      <c r="D25" s="117">
        <v>0</v>
      </c>
      <c r="E25" s="117">
        <v>0</v>
      </c>
      <c r="F25" s="54">
        <v>4267</v>
      </c>
      <c r="G25" s="54">
        <v>4236</v>
      </c>
      <c r="H25" s="54">
        <v>4236</v>
      </c>
      <c r="I25" s="54">
        <v>4531</v>
      </c>
    </row>
    <row r="26" spans="1:9" ht="15" thickBot="1" x14ac:dyDescent="0.4">
      <c r="B26" s="72" t="s">
        <v>53</v>
      </c>
      <c r="C26" s="45">
        <v>453206</v>
      </c>
      <c r="D26" s="46">
        <f t="shared" ref="D26:I26" si="0">SUM(D5:D25)</f>
        <v>453206</v>
      </c>
      <c r="E26" s="46">
        <f t="shared" si="0"/>
        <v>491031</v>
      </c>
      <c r="F26" s="46">
        <f t="shared" si="0"/>
        <v>491031</v>
      </c>
      <c r="G26" s="46">
        <f t="shared" si="0"/>
        <v>515369</v>
      </c>
      <c r="H26" s="46">
        <f t="shared" si="0"/>
        <v>515369</v>
      </c>
      <c r="I26" s="46">
        <f t="shared" si="0"/>
        <v>562569</v>
      </c>
    </row>
  </sheetData>
  <sortState ref="B5:C24">
    <sortCondition descending="1" ref="C5:C24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15</vt:i4>
      </vt:variant>
    </vt:vector>
  </HeadingPairs>
  <TitlesOfParts>
    <vt:vector size="28" baseType="lpstr">
      <vt:lpstr>III. F Souhrn</vt:lpstr>
      <vt:lpstr>MZV</vt:lpstr>
      <vt:lpstr>MO</vt:lpstr>
      <vt:lpstr>MPSV</vt:lpstr>
      <vt:lpstr>MV</vt:lpstr>
      <vt:lpstr>MŽP</vt:lpstr>
      <vt:lpstr>MPO</vt:lpstr>
      <vt:lpstr>MD</vt:lpstr>
      <vt:lpstr>MZe</vt:lpstr>
      <vt:lpstr>MSMT</vt:lpstr>
      <vt:lpstr>MK</vt:lpstr>
      <vt:lpstr>MZd</vt:lpstr>
      <vt:lpstr>AV</vt:lpstr>
      <vt:lpstr>AV!Názvy_tisku</vt:lpstr>
      <vt:lpstr>MSMT!Názvy_tisku</vt:lpstr>
      <vt:lpstr>AV!Oblast_tisku</vt:lpstr>
      <vt:lpstr>'III. F Souhrn'!Oblast_tisku</vt:lpstr>
      <vt:lpstr>MD!Oblast_tisku</vt:lpstr>
      <vt:lpstr>MK!Oblast_tisku</vt:lpstr>
      <vt:lpstr>MO!Oblast_tisku</vt:lpstr>
      <vt:lpstr>MPO!Oblast_tisku</vt:lpstr>
      <vt:lpstr>MPSV!Oblast_tisku</vt:lpstr>
      <vt:lpstr>MSMT!Oblast_tisku</vt:lpstr>
      <vt:lpstr>MV!Oblast_tisku</vt:lpstr>
      <vt:lpstr>MZd!Oblast_tisku</vt:lpstr>
      <vt:lpstr>MZe!Oblast_tisku</vt:lpstr>
      <vt:lpstr>MZV!Oblast_tisku</vt:lpstr>
      <vt:lpstr>MŽP!Oblast_tisku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Kureková Lucie</dc:creator>
  <cp:lastModifiedBy>Špičková Hana</cp:lastModifiedBy>
  <cp:lastPrinted>2021-05-07T10:15:59Z</cp:lastPrinted>
  <dcterms:created xsi:type="dcterms:W3CDTF">2018-03-15T12:13:48Z</dcterms:created>
  <dcterms:modified xsi:type="dcterms:W3CDTF">2021-05-07T10:16:22Z</dcterms:modified>
</cp:coreProperties>
</file>